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0" yWindow="135" windowWidth="9420" windowHeight="4500"/>
  </bookViews>
  <sheets>
    <sheet name="ART 90 " sheetId="11" r:id="rId1"/>
    <sheet name="ART 87 90%" sheetId="4" r:id="rId2"/>
    <sheet name="ART 87 70% " sheetId="8" r:id="rId3"/>
    <sheet name="QUADRO SINTESI " sheetId="15" r:id="rId4"/>
  </sheets>
  <definedNames>
    <definedName name="CODI_ISTITUZIONE">#REF!</definedName>
    <definedName name="CODI_ISTITUZIONE2">#REF!</definedName>
    <definedName name="DESC_ISTITUZIONE">#REF!</definedName>
    <definedName name="DESC_ISTITUZIONE2">#REF!</definedName>
  </definedNames>
  <calcPr calcId="125725"/>
</workbook>
</file>

<file path=xl/calcChain.xml><?xml version="1.0" encoding="utf-8"?>
<calcChain xmlns="http://schemas.openxmlformats.org/spreadsheetml/2006/main">
  <c r="B44" i="8"/>
  <c r="B46" s="1"/>
  <c r="B59" s="1"/>
  <c r="D59" s="1"/>
  <c r="B55"/>
  <c r="B44" i="4"/>
  <c r="B46" s="1"/>
  <c r="B59" s="1"/>
  <c r="D59" s="1"/>
  <c r="B55"/>
  <c r="B60"/>
  <c r="D67"/>
  <c r="E16" i="15"/>
  <c r="F16"/>
  <c r="E18"/>
  <c r="E19" s="1"/>
  <c r="F19"/>
  <c r="F33"/>
  <c r="F37"/>
  <c r="F39"/>
  <c r="F24" s="1"/>
  <c r="B21" i="4"/>
  <c r="B22"/>
  <c r="B22" i="8"/>
  <c r="B21"/>
  <c r="C23" i="11"/>
  <c r="C26"/>
  <c r="C29"/>
  <c r="C30"/>
  <c r="C52" s="1"/>
  <c r="C40"/>
  <c r="C42" s="1"/>
  <c r="C53" s="1"/>
  <c r="C49"/>
  <c r="C54"/>
  <c r="D18"/>
  <c r="D19"/>
  <c r="D20"/>
  <c r="D21"/>
  <c r="D22"/>
  <c r="B23"/>
  <c r="D23"/>
  <c r="E23"/>
  <c r="D24"/>
  <c r="D25"/>
  <c r="B26"/>
  <c r="D26" s="1"/>
  <c r="D30" s="1"/>
  <c r="E26"/>
  <c r="B29"/>
  <c r="D29"/>
  <c r="E29"/>
  <c r="B30"/>
  <c r="E30"/>
  <c r="D34"/>
  <c r="D36"/>
  <c r="D39"/>
  <c r="B40"/>
  <c r="D40"/>
  <c r="E40"/>
  <c r="B42"/>
  <c r="D42"/>
  <c r="E42"/>
  <c r="D45"/>
  <c r="D46"/>
  <c r="B47"/>
  <c r="E47"/>
  <c r="B49"/>
  <c r="D49"/>
  <c r="E49"/>
  <c r="B52"/>
  <c r="E52"/>
  <c r="B53"/>
  <c r="D53" s="1"/>
  <c r="E53"/>
  <c r="B54"/>
  <c r="D54"/>
  <c r="E54"/>
  <c r="B56"/>
  <c r="E56"/>
  <c r="D9" i="8"/>
  <c r="D10"/>
  <c r="D11"/>
  <c r="D12"/>
  <c r="D13"/>
  <c r="D14"/>
  <c r="D15"/>
  <c r="D16"/>
  <c r="D17"/>
  <c r="D18"/>
  <c r="D19"/>
  <c r="D20"/>
  <c r="D21"/>
  <c r="D22"/>
  <c r="D23"/>
  <c r="D24"/>
  <c r="D25"/>
  <c r="D26"/>
  <c r="B27"/>
  <c r="B29" s="1"/>
  <c r="B58" s="1"/>
  <c r="C27"/>
  <c r="D27" s="1"/>
  <c r="D29" s="1"/>
  <c r="C29"/>
  <c r="E29"/>
  <c r="D32"/>
  <c r="D33"/>
  <c r="D34"/>
  <c r="D36"/>
  <c r="D37"/>
  <c r="D38"/>
  <c r="D39"/>
  <c r="D40"/>
  <c r="D41"/>
  <c r="D42"/>
  <c r="D43"/>
  <c r="C44"/>
  <c r="D44" s="1"/>
  <c r="D46" s="1"/>
  <c r="C46"/>
  <c r="E46"/>
  <c r="D49"/>
  <c r="D50"/>
  <c r="D55" s="1"/>
  <c r="D51"/>
  <c r="D52"/>
  <c r="D53"/>
  <c r="C55"/>
  <c r="E55"/>
  <c r="E60" s="1"/>
  <c r="E62" s="1"/>
  <c r="C58"/>
  <c r="E58"/>
  <c r="C59"/>
  <c r="E59"/>
  <c r="B60"/>
  <c r="C60"/>
  <c r="D60"/>
  <c r="C62"/>
  <c r="D67"/>
  <c r="B68"/>
  <c r="C68"/>
  <c r="D68"/>
  <c r="E68"/>
  <c r="C55" i="4"/>
  <c r="C60" s="1"/>
  <c r="B27"/>
  <c r="B29" s="1"/>
  <c r="B58" s="1"/>
  <c r="D51"/>
  <c r="D52"/>
  <c r="D53"/>
  <c r="D50"/>
  <c r="D49"/>
  <c r="D55" s="1"/>
  <c r="D43"/>
  <c r="D42"/>
  <c r="D41"/>
  <c r="D40"/>
  <c r="D39"/>
  <c r="D38"/>
  <c r="D37"/>
  <c r="D36"/>
  <c r="D34"/>
  <c r="D33"/>
  <c r="D32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C44"/>
  <c r="D44" s="1"/>
  <c r="D46" s="1"/>
  <c r="C46"/>
  <c r="C27"/>
  <c r="D27" s="1"/>
  <c r="C29"/>
  <c r="B68"/>
  <c r="C58"/>
  <c r="C59"/>
  <c r="D68"/>
  <c r="E68"/>
  <c r="C68"/>
  <c r="E46"/>
  <c r="E59" s="1"/>
  <c r="E29"/>
  <c r="E58" s="1"/>
  <c r="E55"/>
  <c r="E60" s="1"/>
  <c r="B62" i="8" l="1"/>
  <c r="D58"/>
  <c r="D62" s="1"/>
  <c r="C56" i="11"/>
  <c r="D52"/>
  <c r="D56" s="1"/>
  <c r="D60" i="4"/>
  <c r="B62"/>
  <c r="D58"/>
  <c r="D62" s="1"/>
  <c r="D29"/>
  <c r="E62"/>
  <c r="C62"/>
  <c r="F21" i="15"/>
  <c r="F43" l="1"/>
  <c r="F22"/>
  <c r="F45"/>
  <c r="F47" l="1"/>
  <c r="F49"/>
  <c r="F25"/>
  <c r="F53" l="1"/>
  <c r="F51"/>
  <c r="F26"/>
  <c r="F57" l="1"/>
</calcChain>
</file>

<file path=xl/sharedStrings.xml><?xml version="1.0" encoding="utf-8"?>
<sst xmlns="http://schemas.openxmlformats.org/spreadsheetml/2006/main" count="184" uniqueCount="102">
  <si>
    <t xml:space="preserve">                                                             Fondo ex art. 87 CCNL 2006 - 2009</t>
  </si>
  <si>
    <t xml:space="preserve">                                         Fondo progressioni economiche e produttività individuale e collettiva</t>
  </si>
  <si>
    <t>COSTITUZIONE DEL FONDO</t>
  </si>
  <si>
    <t>diff.</t>
  </si>
  <si>
    <t>1.1 Risorse fisse aventi carattere di certezza e stabilità</t>
  </si>
  <si>
    <t>Art. 67 comma 1, lett. a CCNL 9/8/00</t>
  </si>
  <si>
    <t>Art. 67 comma 1, lett. b CCNL 9/8/00</t>
  </si>
  <si>
    <t>Art. 67 comma 1, lett. e CCNL 9/8/00</t>
  </si>
  <si>
    <t>Art. 67 comma 3 CCNL 9/8/00</t>
  </si>
  <si>
    <t>Art. 4 comma 1 CCNL 13/05/03</t>
  </si>
  <si>
    <t>Art. 4 comma 2, primo periodo CCNL 13/5/03</t>
  </si>
  <si>
    <t>Art. 41 comma 1 CCNL 27/1/05</t>
  </si>
  <si>
    <t>1.1a Risorse storiche</t>
  </si>
  <si>
    <t>Incrementi CCNL 04-05 (art. 5 c. 1 quota B-C-D)</t>
  </si>
  <si>
    <t>Incrementi CCNL 06-09 (art. 87 c. 1 l. c)</t>
  </si>
  <si>
    <t>1.1 b Incrementi contrattuali</t>
  </si>
  <si>
    <t>Risparmi ex art. 2 c. 3 DLgs. 165/2001</t>
  </si>
  <si>
    <t>Ria personale cessato B-C-D-EP misura intera (art. 87 c. 1 ccnl 06-09)</t>
  </si>
  <si>
    <t>Differenziale cessati o passati di categoria B-C-D-EP (art. 87 c. 1 l. e ccnl 06-09)</t>
  </si>
  <si>
    <t>Incremento dotazione organica e relativa copertura posti (art. 87 c. 2 ccnl 06-09)</t>
  </si>
  <si>
    <t>Increm. Finanz. PEO da risorse stabili destinate a risultato (art. 88 c. 2 l. a p. 2 ccnl 06-09)</t>
  </si>
  <si>
    <t>Riduzione stabile della straordinario (art. 86 c. 4 ccnl 06-09)</t>
  </si>
  <si>
    <t>Altre risorse fisse con carattere di certezza e stabilità</t>
  </si>
  <si>
    <t>1.1 c Altri incrementi</t>
  </si>
  <si>
    <t>1.1 d Totale risorse fisse aventi carattere di certezza e stabilità (1.1a +1.1b +1.1c)</t>
  </si>
  <si>
    <t>1.2 Risorse variabili</t>
  </si>
  <si>
    <t>Risparmi di gestione (art. 43 L. 449 1997)</t>
  </si>
  <si>
    <t>Attivazione nuovi processi o riorganizzazione variabile (art. 87 c. 2 ccnl 06-09)</t>
  </si>
  <si>
    <t>specifiche disposizioni di legge (art. 67 c. 1 l. f ccnl 98-01)</t>
  </si>
  <si>
    <t>1.2 a Incrementi variabili sottoposti a limite 2010</t>
  </si>
  <si>
    <t>Quote per la progettazione (art. 92 cc. 5-6 D.Lgs. 163/06)</t>
  </si>
  <si>
    <t>Liquidazione sentenze favorevoli all'ente (RD 1578/1933)</t>
  </si>
  <si>
    <t>Quota riservata al fondo per l'attività conto terzi o programmi comunitari (art.4 c.2 l. q ccnl 06-09)</t>
  </si>
  <si>
    <t>Risparmi da straordinario (art. 86 c. 4 ccnl 06-09)</t>
  </si>
  <si>
    <t>Ria cessati anno precedente accantonato B-C-D-EP mens. residue (art.87 c.1 l.d p.2 ccnl 06-09)</t>
  </si>
  <si>
    <t>Differenziale cessati o passati di categoria B-C-D-EP mens. residue (art. 87 c. 1 l. e ccnl 06-09)</t>
  </si>
  <si>
    <t xml:space="preserve">Somme non utilizzate fondo anno precedente </t>
  </si>
  <si>
    <t>1.2 b Incrementi variabili non sottoposti a limite 2010</t>
  </si>
  <si>
    <t>1.2 c Total. Risorse variabili (1.2a + 1.2b)</t>
  </si>
  <si>
    <t>1.3 decurtazione del fondo</t>
  </si>
  <si>
    <t>Decurtazione fondo per progressioni orizzontali B-C-D-EP (art. 88 c. 4 CCNL 06-09)</t>
  </si>
  <si>
    <t>Decurtazione risorse stabili destinate a risultato per finanz. PEO (art. 88 c.2 l.a p.2 ccnl 06-09)</t>
  </si>
  <si>
    <t>Decurtazione fondo per rispetto limite 2010 (art. 9 c. 2bis L. 122/2010)</t>
  </si>
  <si>
    <t>Decurtazione fondo per riduzione proporzionale personale (art. 9c. 2 bis L. 122/2010)</t>
  </si>
  <si>
    <t>Altre decurtazioni fondo</t>
  </si>
  <si>
    <t>1.3 a totale decurtazioni</t>
  </si>
  <si>
    <t>1.4 Risorse fondo sottoposto a certificazione</t>
  </si>
  <si>
    <t>1.4a Totale risorse fisse aventi carattere di certezza e stabilità (1.1d)</t>
  </si>
  <si>
    <t>1.4b Totale risorse variabili (1.2c)</t>
  </si>
  <si>
    <t>1.4c Totale decurtazioni del fondo (1.3a)</t>
  </si>
  <si>
    <t>1.4d Totale risorse fondo sottoposto a certificazione (1.4a + 1.4b - 1.4c)</t>
  </si>
  <si>
    <t>2. POSTE TEMPORANEAMENTE ALLOCATE ALL'ESTERNO DEL FONDO</t>
  </si>
  <si>
    <t>2.1 RISORSE ALLOCATE TEMPORANEAMENTE ALL'ESTERNO DEL Fondo</t>
  </si>
  <si>
    <t>2. 1 a Progressioni orizzontali a carico bilancio</t>
  </si>
  <si>
    <t>2. 1 b Totale Risorse temporaneamente allocate all'esterno del fondo (2. 1a)</t>
  </si>
  <si>
    <t xml:space="preserve">                        Università degli Studi di Roma “Tor Vergata”</t>
  </si>
  <si>
    <t>DIVISIONE II RIPARTIZIONE II</t>
  </si>
  <si>
    <t xml:space="preserve">                                                  Quadro di sintesi applicazione art. 9 c. 2 bis legge 122/2010</t>
  </si>
  <si>
    <t>Fondo progressioni e produttività</t>
  </si>
  <si>
    <t>Poste temporaneamente esterne al fondo (P.E.O. a bilancio)</t>
  </si>
  <si>
    <t>Totale poste soggette all'art. 9 c. 2 -bis ( 1+2+3)</t>
  </si>
  <si>
    <t>Decurtazione per limite 2010 (prima parte art. 9 comma 2-bis)</t>
  </si>
  <si>
    <t>Totale poste rispettose del limite 2010 (4-5)</t>
  </si>
  <si>
    <t>% riduzione proporzionale (cfr. schema sottostante)</t>
  </si>
  <si>
    <t>Decurtazione per riduzione proporzionale (seconda parte art 9 c. 2-bis)</t>
  </si>
  <si>
    <t>Totale poste rispettose art. 9 c. 2-bis (6-8)</t>
  </si>
  <si>
    <t>Quadro di calcolo della semisomma ai fini della riduzione</t>
  </si>
  <si>
    <t xml:space="preserve"> proporzionale  ai sensi della Circolare RGS N. 12/2011</t>
  </si>
  <si>
    <t>Personale tecnico amministrativo all'1.1.2010</t>
  </si>
  <si>
    <t>Personale tecnico amministrativo al 31.12.2010</t>
  </si>
  <si>
    <t>Semisomma (media) riferita all'anno 2010</t>
  </si>
  <si>
    <t>calcolo variazione percentuale semisomma 2012/2010</t>
  </si>
  <si>
    <t>Quadro di verifica decurtazioni effettuate ai sensi dell'art. 9 c. 2-bis legge 122/2010</t>
  </si>
  <si>
    <t>Decurtazioni dovute per limite 2010</t>
  </si>
  <si>
    <t xml:space="preserve">Decurtazioni fondo bcd </t>
  </si>
  <si>
    <t>Decurtazioni fondo EP</t>
  </si>
  <si>
    <t>differenza (1-2-3)</t>
  </si>
  <si>
    <t>Decurtazioni dovute per riduzione proporzionale</t>
  </si>
  <si>
    <t>Decurtazioni fondo bcd</t>
  </si>
  <si>
    <t>differenza (5-6-7)</t>
  </si>
  <si>
    <t>Personale tecnico amministrativo all'1.1.2013</t>
  </si>
  <si>
    <t>Personale tecnico amministrativo al 31.12.2013</t>
  </si>
  <si>
    <t>Semisomma (media) riferita all'anno 2013</t>
  </si>
  <si>
    <t>Fondo elevate professionalità</t>
  </si>
  <si>
    <t>Fondo per le retribuzioni di posizione e risulato Personale categorie EP</t>
  </si>
  <si>
    <t>Art. 70 comma 2, lett. a CCNL 9/8/00</t>
  </si>
  <si>
    <t>Art. 70 comma 2, lett. b CCNL 9/8/00</t>
  </si>
  <si>
    <t>Art. 70 comma 2, lett. c CCNL 9/8/00</t>
  </si>
  <si>
    <t>Art. 4, comma 2, primo periodo CCNL 13.5.2003</t>
  </si>
  <si>
    <t>Art. 41 comma 1 CCNL 27.1.2005</t>
  </si>
  <si>
    <t>Incrementi CCNL 04-05 (art. 5 c. 1 quota Ep)</t>
  </si>
  <si>
    <t>Incrementi CCNL 06-09 (art. 90 c. 2 )</t>
  </si>
  <si>
    <t>Incremento dotazione organica e relativa copertura posti (art. 10 c. 1 l. f ccnl 04-05)</t>
  </si>
  <si>
    <t>1.1 d Totale risorse fisse aventi carattere di certezza e stabilità (1.1a + 1.1b + 1.1c)</t>
  </si>
  <si>
    <t>Attivazione nuovi servizi o riorganizzazione - variabile (art. 10 c. 1 L. f ccnl  04-05)</t>
  </si>
  <si>
    <t>Finanziamento per incatrichi aggiuntivi conto amministrazione (art. 75 cc. 7 - 8 ccnl 06-09)</t>
  </si>
  <si>
    <t>Quota riservata al fondo per l'attività conto terzi o programmi comunitari (art. 4 c. 2 l. q ccnl 06-09)</t>
  </si>
  <si>
    <t>1.4d Totale risorse fondo sottoposto a certificazione (1.4a+1.4b-4c)</t>
  </si>
  <si>
    <t>(VERSIONE 90%)</t>
  </si>
  <si>
    <t>(VERSIONE 70%)</t>
  </si>
  <si>
    <t>Altre risorse variabili (Conto Terzi e Assimilati)</t>
  </si>
  <si>
    <t xml:space="preserve">                                                                                          Fondo ex art. 90 CCNL 2006 - 2009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</si>
</sst>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&quot;L.&quot;\ * #,##0_-;\-&quot;L.&quot;\ * #,##0_-;_-&quot;L.&quot;\ * &quot;-&quot;_-;_-@_-"/>
    <numFmt numFmtId="165" formatCode="#,##0_ ;\-#,##0\ "/>
  </numFmts>
  <fonts count="34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8"/>
      <color indexed="8"/>
      <name val="Trebuchet MS"/>
      <family val="2"/>
    </font>
    <font>
      <sz val="8"/>
      <color indexed="9"/>
      <name val="Trebuchet MS"/>
      <family val="2"/>
    </font>
    <font>
      <b/>
      <sz val="8"/>
      <color indexed="52"/>
      <name val="Trebuchet MS"/>
      <family val="2"/>
    </font>
    <font>
      <sz val="8"/>
      <color indexed="52"/>
      <name val="Trebuchet MS"/>
      <family val="2"/>
    </font>
    <font>
      <b/>
      <sz val="8"/>
      <color indexed="9"/>
      <name val="Trebuchet MS"/>
      <family val="2"/>
    </font>
    <font>
      <sz val="8"/>
      <color indexed="62"/>
      <name val="Trebuchet MS"/>
      <family val="2"/>
    </font>
    <font>
      <sz val="12"/>
      <name val="Times New Roman"/>
      <family val="1"/>
    </font>
    <font>
      <sz val="10"/>
      <name val="MS Sans Serif"/>
      <family val="2"/>
    </font>
    <font>
      <sz val="8"/>
      <color indexed="60"/>
      <name val="Trebuchet MS"/>
      <family val="2"/>
    </font>
    <font>
      <sz val="8"/>
      <name val="Helv"/>
    </font>
    <font>
      <b/>
      <sz val="8"/>
      <color indexed="63"/>
      <name val="Trebuchet MS"/>
      <family val="2"/>
    </font>
    <font>
      <sz val="8"/>
      <color indexed="10"/>
      <name val="Trebuchet MS"/>
      <family val="2"/>
    </font>
    <font>
      <i/>
      <sz val="8"/>
      <color indexed="23"/>
      <name val="Trebuchet MS"/>
      <family val="2"/>
    </font>
    <font>
      <b/>
      <sz val="18"/>
      <color indexed="56"/>
      <name val="Cambria"/>
      <family val="2"/>
    </font>
    <font>
      <b/>
      <sz val="15"/>
      <color indexed="56"/>
      <name val="Trebuchet MS"/>
      <family val="2"/>
    </font>
    <font>
      <b/>
      <sz val="13"/>
      <color indexed="56"/>
      <name val="Trebuchet MS"/>
      <family val="2"/>
    </font>
    <font>
      <b/>
      <sz val="11"/>
      <color indexed="56"/>
      <name val="Trebuchet MS"/>
      <family val="2"/>
    </font>
    <font>
      <b/>
      <sz val="8"/>
      <color indexed="8"/>
      <name val="Trebuchet MS"/>
      <family val="2"/>
    </font>
    <font>
      <sz val="8"/>
      <color indexed="20"/>
      <name val="Trebuchet MS"/>
      <family val="2"/>
    </font>
    <font>
      <sz val="8"/>
      <color indexed="17"/>
      <name val="Trebuchet MS"/>
      <family val="2"/>
    </font>
    <font>
      <b/>
      <sz val="22"/>
      <color indexed="23"/>
      <name val="Times New Roman"/>
      <family val="1"/>
    </font>
    <font>
      <sz val="6"/>
      <name val="Arial"/>
    </font>
    <font>
      <b/>
      <sz val="8"/>
      <name val="Arial"/>
      <family val="2"/>
    </font>
    <font>
      <b/>
      <sz val="14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1" applyNumberFormat="0" applyAlignment="0" applyProtection="0"/>
    <xf numFmtId="0" fontId="13" fillId="0" borderId="2" applyNumberFormat="0" applyFill="0" applyAlignment="0" applyProtection="0"/>
    <xf numFmtId="0" fontId="14" fillId="17" borderId="3" applyNumberFormat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44" fontId="1" fillId="0" borderId="0" applyFont="0" applyFill="0" applyBorder="0" applyAlignment="0" applyProtection="0"/>
    <xf numFmtId="0" fontId="15" fillId="7" borderId="1" applyNumberFormat="0" applyAlignment="0" applyProtection="0"/>
    <xf numFmtId="43" fontId="1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3" fillId="0" borderId="0" applyFont="0" applyFill="0" applyBorder="0" applyAlignment="0" applyProtection="0"/>
    <xf numFmtId="40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22" borderId="0" applyNumberFormat="0" applyBorder="0" applyAlignment="0" applyProtection="0"/>
    <xf numFmtId="0" fontId="19" fillId="0" borderId="0"/>
    <xf numFmtId="0" fontId="10" fillId="23" borderId="4" applyNumberFormat="0" applyFont="0" applyAlignment="0" applyProtection="0"/>
    <xf numFmtId="0" fontId="20" fillId="16" borderId="5" applyNumberForma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164" fontId="16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3" fillId="0" borderId="10" xfId="0" applyFont="1" applyBorder="1"/>
    <xf numFmtId="3" fontId="0" fillId="0" borderId="0" xfId="0" applyNumberFormat="1"/>
    <xf numFmtId="0" fontId="2" fillId="0" borderId="0" xfId="0" applyFont="1" applyBorder="1"/>
    <xf numFmtId="4" fontId="2" fillId="0" borderId="0" xfId="0" applyNumberFormat="1" applyFont="1" applyBorder="1"/>
    <xf numFmtId="0" fontId="30" fillId="0" borderId="0" xfId="0" applyFont="1"/>
    <xf numFmtId="0" fontId="31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/>
    <xf numFmtId="3" fontId="2" fillId="0" borderId="0" xfId="0" applyNumberFormat="1" applyFont="1" applyFill="1" applyBorder="1"/>
    <xf numFmtId="3" fontId="2" fillId="0" borderId="0" xfId="0" applyNumberFormat="1" applyFont="1" applyBorder="1" applyAlignment="1">
      <alignment horizontal="right"/>
    </xf>
    <xf numFmtId="4" fontId="0" fillId="0" borderId="0" xfId="0" applyNumberFormat="1" applyBorder="1"/>
    <xf numFmtId="0" fontId="7" fillId="0" borderId="0" xfId="0" applyFont="1"/>
    <xf numFmtId="0" fontId="32" fillId="0" borderId="11" xfId="0" applyFont="1" applyBorder="1" applyAlignment="1">
      <alignment horizontal="center"/>
    </xf>
    <xf numFmtId="0" fontId="32" fillId="0" borderId="11" xfId="0" applyFont="1" applyBorder="1" applyAlignment="1">
      <alignment horizontal="center" wrapText="1"/>
    </xf>
    <xf numFmtId="4" fontId="7" fillId="0" borderId="11" xfId="0" applyNumberFormat="1" applyFont="1" applyBorder="1"/>
    <xf numFmtId="0" fontId="7" fillId="0" borderId="12" xfId="0" applyFont="1" applyBorder="1" applyAlignment="1">
      <alignment wrapText="1"/>
    </xf>
    <xf numFmtId="165" fontId="7" fillId="0" borderId="11" xfId="30" applyNumberFormat="1" applyFont="1" applyBorder="1" applyAlignment="1">
      <alignment horizontal="right"/>
    </xf>
    <xf numFmtId="0" fontId="32" fillId="24" borderId="12" xfId="0" applyFont="1" applyFill="1" applyBorder="1" applyAlignment="1">
      <alignment horizontal="left" wrapText="1"/>
    </xf>
    <xf numFmtId="165" fontId="32" fillId="0" borderId="11" xfId="30" applyNumberFormat="1" applyFont="1" applyBorder="1" applyAlignment="1">
      <alignment horizontal="right"/>
    </xf>
    <xf numFmtId="0" fontId="0" fillId="24" borderId="0" xfId="0" applyFill="1"/>
    <xf numFmtId="0" fontId="7" fillId="0" borderId="11" xfId="0" applyFont="1" applyBorder="1" applyAlignment="1">
      <alignment wrapText="1"/>
    </xf>
    <xf numFmtId="165" fontId="2" fillId="0" borderId="0" xfId="0" applyNumberFormat="1" applyFont="1"/>
    <xf numFmtId="165" fontId="32" fillId="24" borderId="11" xfId="0" applyNumberFormat="1" applyFont="1" applyFill="1" applyBorder="1" applyAlignment="1">
      <alignment horizontal="right"/>
    </xf>
    <xf numFmtId="0" fontId="32" fillId="25" borderId="12" xfId="0" applyFont="1" applyFill="1" applyBorder="1" applyAlignment="1">
      <alignment wrapText="1"/>
    </xf>
    <xf numFmtId="165" fontId="32" fillId="25" borderId="11" xfId="30" applyNumberFormat="1" applyFont="1" applyFill="1" applyBorder="1" applyAlignment="1">
      <alignment horizontal="right"/>
    </xf>
    <xf numFmtId="0" fontId="32" fillId="0" borderId="12" xfId="0" applyFont="1" applyFill="1" applyBorder="1" applyAlignment="1">
      <alignment horizontal="left" wrapText="1"/>
    </xf>
    <xf numFmtId="165" fontId="32" fillId="0" borderId="11" xfId="30" applyNumberFormat="1" applyFont="1" applyFill="1" applyBorder="1" applyAlignment="1">
      <alignment horizontal="right"/>
    </xf>
    <xf numFmtId="0" fontId="32" fillId="0" borderId="11" xfId="0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165" fontId="7" fillId="0" borderId="12" xfId="30" applyNumberFormat="1" applyFont="1" applyBorder="1" applyAlignment="1">
      <alignment horizontal="right"/>
    </xf>
    <xf numFmtId="0" fontId="7" fillId="0" borderId="11" xfId="0" applyFont="1" applyBorder="1" applyAlignment="1">
      <alignment horizontal="left" wrapText="1"/>
    </xf>
    <xf numFmtId="0" fontId="32" fillId="0" borderId="11" xfId="0" applyFont="1" applyBorder="1" applyAlignment="1">
      <alignment horizontal="left" wrapText="1"/>
    </xf>
    <xf numFmtId="0" fontId="7" fillId="0" borderId="13" xfId="0" applyFont="1" applyBorder="1" applyAlignment="1">
      <alignment wrapText="1"/>
    </xf>
    <xf numFmtId="165" fontId="7" fillId="0" borderId="0" xfId="30" applyNumberFormat="1" applyFont="1" applyBorder="1" applyAlignment="1">
      <alignment horizontal="right"/>
    </xf>
    <xf numFmtId="0" fontId="32" fillId="25" borderId="12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7" fillId="0" borderId="12" xfId="0" applyFont="1" applyBorder="1" applyAlignment="1">
      <alignment horizontal="left" wrapText="1"/>
    </xf>
    <xf numFmtId="165" fontId="7" fillId="0" borderId="14" xfId="30" applyNumberFormat="1" applyFont="1" applyBorder="1" applyAlignment="1">
      <alignment horizontal="right"/>
    </xf>
    <xf numFmtId="165" fontId="32" fillId="25" borderId="12" xfId="30" applyNumberFormat="1" applyFont="1" applyFill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165" fontId="3" fillId="0" borderId="0" xfId="30" applyNumberFormat="1" applyFont="1" applyBorder="1" applyAlignment="1">
      <alignment horizontal="center"/>
    </xf>
    <xf numFmtId="165" fontId="0" fillId="0" borderId="0" xfId="0" applyNumberFormat="1"/>
    <xf numFmtId="43" fontId="1" fillId="0" borderId="0" xfId="30"/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0" fontId="7" fillId="0" borderId="11" xfId="0" applyFont="1" applyBorder="1"/>
    <xf numFmtId="3" fontId="3" fillId="0" borderId="11" xfId="0" applyNumberFormat="1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8" fillId="24" borderId="11" xfId="0" applyFont="1" applyFill="1" applyBorder="1"/>
    <xf numFmtId="3" fontId="2" fillId="24" borderId="11" xfId="0" applyNumberFormat="1" applyFont="1" applyFill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24" borderId="11" xfId="0" applyFont="1" applyFill="1" applyBorder="1" applyAlignment="1">
      <alignment horizontal="right"/>
    </xf>
    <xf numFmtId="3" fontId="2" fillId="25" borderId="11" xfId="0" applyNumberFormat="1" applyFont="1" applyFill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3" fillId="0" borderId="11" xfId="0" applyFont="1" applyBorder="1"/>
    <xf numFmtId="3" fontId="9" fillId="0" borderId="11" xfId="0" applyNumberFormat="1" applyFont="1" applyBorder="1" applyAlignment="1">
      <alignment horizontal="right"/>
    </xf>
    <xf numFmtId="0" fontId="7" fillId="0" borderId="15" xfId="0" applyFont="1" applyBorder="1"/>
    <xf numFmtId="3" fontId="3" fillId="0" borderId="16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7" fillId="0" borderId="18" xfId="0" applyFont="1" applyBorder="1"/>
    <xf numFmtId="0" fontId="3" fillId="0" borderId="19" xfId="0" applyFont="1" applyBorder="1" applyAlignment="1">
      <alignment horizontal="right"/>
    </xf>
    <xf numFmtId="3" fontId="3" fillId="0" borderId="19" xfId="0" applyNumberFormat="1" applyFont="1" applyBorder="1" applyAlignment="1">
      <alignment horizontal="right"/>
    </xf>
    <xf numFmtId="0" fontId="8" fillId="24" borderId="18" xfId="0" applyFont="1" applyFill="1" applyBorder="1"/>
    <xf numFmtId="3" fontId="2" fillId="24" borderId="19" xfId="0" applyNumberFormat="1" applyFont="1" applyFill="1" applyBorder="1" applyAlignment="1">
      <alignment horizontal="right"/>
    </xf>
    <xf numFmtId="0" fontId="2" fillId="24" borderId="19" xfId="0" applyFont="1" applyFill="1" applyBorder="1" applyAlignment="1">
      <alignment horizontal="right"/>
    </xf>
    <xf numFmtId="0" fontId="8" fillId="25" borderId="18" xfId="0" applyFont="1" applyFill="1" applyBorder="1"/>
    <xf numFmtId="3" fontId="2" fillId="25" borderId="19" xfId="0" applyNumberFormat="1" applyFont="1" applyFill="1" applyBorder="1" applyAlignment="1">
      <alignment horizontal="right"/>
    </xf>
    <xf numFmtId="0" fontId="8" fillId="0" borderId="18" xfId="0" applyFont="1" applyBorder="1"/>
    <xf numFmtId="0" fontId="2" fillId="0" borderId="19" xfId="0" applyFont="1" applyBorder="1" applyAlignment="1">
      <alignment horizontal="right"/>
    </xf>
    <xf numFmtId="0" fontId="5" fillId="0" borderId="18" xfId="0" applyFont="1" applyBorder="1" applyAlignment="1">
      <alignment horizontal="center"/>
    </xf>
    <xf numFmtId="0" fontId="2" fillId="24" borderId="18" xfId="0" applyFont="1" applyFill="1" applyBorder="1"/>
    <xf numFmtId="0" fontId="2" fillId="0" borderId="18" xfId="0" applyFont="1" applyBorder="1"/>
    <xf numFmtId="3" fontId="2" fillId="0" borderId="19" xfId="0" applyNumberFormat="1" applyFont="1" applyBorder="1" applyAlignment="1">
      <alignment horizontal="right"/>
    </xf>
    <xf numFmtId="0" fontId="3" fillId="0" borderId="18" xfId="0" applyFont="1" applyBorder="1"/>
    <xf numFmtId="0" fontId="2" fillId="25" borderId="18" xfId="0" applyFont="1" applyFill="1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/>
    <xf numFmtId="3" fontId="2" fillId="0" borderId="21" xfId="0" applyNumberFormat="1" applyFont="1" applyBorder="1" applyAlignment="1">
      <alignment horizontal="right"/>
    </xf>
    <xf numFmtId="3" fontId="2" fillId="0" borderId="22" xfId="0" applyNumberFormat="1" applyFont="1" applyBorder="1" applyAlignment="1">
      <alignment horizontal="right"/>
    </xf>
    <xf numFmtId="0" fontId="7" fillId="0" borderId="23" xfId="0" applyFont="1" applyBorder="1"/>
    <xf numFmtId="3" fontId="3" fillId="0" borderId="14" xfId="0" applyNumberFormat="1" applyFont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3" fillId="0" borderId="26" xfId="0" applyFont="1" applyBorder="1"/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3" fillId="0" borderId="34" xfId="0" applyFont="1" applyBorder="1"/>
    <xf numFmtId="0" fontId="3" fillId="0" borderId="35" xfId="0" applyFont="1" applyBorder="1"/>
    <xf numFmtId="0" fontId="32" fillId="0" borderId="0" xfId="0" applyFont="1" applyAlignment="1"/>
    <xf numFmtId="0" fontId="32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" fontId="0" fillId="0" borderId="0" xfId="0" applyNumberFormat="1"/>
    <xf numFmtId="0" fontId="3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" fillId="0" borderId="36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25" xfId="0" applyFont="1" applyBorder="1" applyAlignment="1"/>
    <xf numFmtId="0" fontId="2" fillId="0" borderId="37" xfId="0" applyFont="1" applyBorder="1" applyAlignment="1"/>
    <xf numFmtId="0" fontId="2" fillId="0" borderId="38" xfId="0" applyFont="1" applyBorder="1" applyAlignment="1"/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</cellXfs>
  <cellStyles count="5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/>
    <cellStyle name="Input" xfId="29" builtinId="20" customBuiltin="1"/>
    <cellStyle name="Migliaia" xfId="30" builtinId="3"/>
    <cellStyle name="Migliaia (0)_3tabella15" xfId="31"/>
    <cellStyle name="Migliaia [0] 2" xfId="32"/>
    <cellStyle name="Migliaia 2" xfId="33"/>
    <cellStyle name="Migliaia 3" xfId="34"/>
    <cellStyle name="Neutrale" xfId="35" builtinId="28" customBuiltin="1"/>
    <cellStyle name="Normale" xfId="0" builtinId="0"/>
    <cellStyle name="Normale 2" xfId="36"/>
    <cellStyle name="Nota" xfId="37" builtinId="10" customBuiltin="1"/>
    <cellStyle name="Output" xfId="38" builtinId="21" customBuiltin="1"/>
    <cellStyle name="Percentuale 2" xfId="39"/>
    <cellStyle name="Percentuale 2 2" xfId="40"/>
    <cellStyle name="Testo avviso" xfId="41" builtinId="11" customBuiltin="1"/>
    <cellStyle name="Testo descrittivo" xfId="42" builtinId="53" customBuiltin="1"/>
    <cellStyle name="Titolo" xfId="43" builtinId="15" customBuiltin="1"/>
    <cellStyle name="Titolo 1" xfId="44" builtinId="16" customBuiltin="1"/>
    <cellStyle name="Titolo 2" xfId="45" builtinId="17" customBuiltin="1"/>
    <cellStyle name="Titolo 3" xfId="46" builtinId="18" customBuiltin="1"/>
    <cellStyle name="Titolo 4" xfId="47" builtinId="19" customBuiltin="1"/>
    <cellStyle name="Totale" xfId="48" builtinId="25" customBuiltin="1"/>
    <cellStyle name="Valore non valido" xfId="49" builtinId="27" customBuiltin="1"/>
    <cellStyle name="Valore valido" xfId="50" builtinId="26" customBuiltin="1"/>
    <cellStyle name="Valuta (0)_3tabella15" xfId="5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1524000</xdr:colOff>
      <xdr:row>9</xdr:row>
      <xdr:rowOff>114300</xdr:rowOff>
    </xdr:to>
    <xdr:pic>
      <xdr:nvPicPr>
        <xdr:cNvPr id="2049" name="Picture 1" descr="LOGO TOR VERGA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24000" cy="1752600"/>
        </a:xfrm>
        <a:prstGeom prst="rect">
          <a:avLst/>
        </a:prstGeom>
        <a:solidFill>
          <a:srgbClr val="969696">
            <a:alpha val="39999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971550</xdr:colOff>
      <xdr:row>7</xdr:row>
      <xdr:rowOff>152400</xdr:rowOff>
    </xdr:to>
    <xdr:pic>
      <xdr:nvPicPr>
        <xdr:cNvPr id="3073" name="Picture 1" descr="LOGO TOR VERGA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228725" cy="1466850"/>
        </a:xfrm>
        <a:prstGeom prst="rect">
          <a:avLst/>
        </a:prstGeom>
        <a:solidFill>
          <a:srgbClr val="969696">
            <a:alpha val="39999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G60"/>
  <sheetViews>
    <sheetView tabSelected="1" topLeftCell="A15" workbookViewId="0">
      <selection activeCell="G54" sqref="G54"/>
    </sheetView>
  </sheetViews>
  <sheetFormatPr defaultRowHeight="12.75"/>
  <cols>
    <col min="1" max="1" width="64.28515625" customWidth="1"/>
    <col min="2" max="2" width="8" customWidth="1"/>
    <col min="3" max="3" width="8.28515625" customWidth="1"/>
    <col min="4" max="4" width="7.140625" customWidth="1"/>
    <col min="5" max="5" width="8.85546875" customWidth="1"/>
    <col min="7" max="7" width="9.7109375" bestFit="1" customWidth="1"/>
  </cols>
  <sheetData>
    <row r="6" spans="1:7" ht="27">
      <c r="A6" s="9" t="s">
        <v>55</v>
      </c>
    </row>
    <row r="11" spans="1:7">
      <c r="A11" s="10" t="s">
        <v>56</v>
      </c>
    </row>
    <row r="13" spans="1:7" s="3" customFormat="1">
      <c r="A13" s="112" t="s">
        <v>101</v>
      </c>
      <c r="B13" s="112"/>
      <c r="C13" s="112"/>
      <c r="D13" s="112"/>
      <c r="E13" s="112"/>
    </row>
    <row r="14" spans="1:7" s="3" customFormat="1">
      <c r="A14" s="116" t="s">
        <v>84</v>
      </c>
      <c r="B14" s="116"/>
      <c r="C14" s="116"/>
      <c r="D14" s="116"/>
      <c r="E14" s="116"/>
    </row>
    <row r="15" spans="1:7" s="3" customFormat="1">
      <c r="A15" s="116" t="s">
        <v>2</v>
      </c>
      <c r="B15" s="116"/>
      <c r="C15" s="116"/>
      <c r="D15" s="116"/>
      <c r="E15" s="116"/>
    </row>
    <row r="16" spans="1:7" ht="12.75" customHeight="1">
      <c r="A16" s="23"/>
      <c r="B16" s="24">
        <v>2013</v>
      </c>
      <c r="C16" s="24">
        <v>2012</v>
      </c>
      <c r="D16" s="24" t="s">
        <v>3</v>
      </c>
      <c r="E16" s="24">
        <v>2010</v>
      </c>
      <c r="G16" s="113"/>
    </row>
    <row r="17" spans="1:7" ht="12.75" customHeight="1">
      <c r="A17" s="25" t="s">
        <v>4</v>
      </c>
      <c r="B17" s="24"/>
      <c r="C17" s="24"/>
      <c r="D17" s="26"/>
      <c r="E17" s="26"/>
    </row>
    <row r="18" spans="1:7">
      <c r="A18" s="27" t="s">
        <v>85</v>
      </c>
      <c r="B18" s="28">
        <v>16182</v>
      </c>
      <c r="C18" s="28">
        <v>16182</v>
      </c>
      <c r="D18" s="28">
        <f t="shared" ref="D18:D26" si="0">B18-C18</f>
        <v>0</v>
      </c>
      <c r="E18" s="28">
        <v>16182</v>
      </c>
      <c r="F18" s="28">
        <v>16182</v>
      </c>
    </row>
    <row r="19" spans="1:7">
      <c r="A19" s="27" t="s">
        <v>86</v>
      </c>
      <c r="B19" s="28">
        <v>31325</v>
      </c>
      <c r="C19" s="28">
        <v>31325</v>
      </c>
      <c r="D19" s="28">
        <f t="shared" si="0"/>
        <v>0</v>
      </c>
      <c r="E19" s="28">
        <v>31325</v>
      </c>
      <c r="F19" s="28">
        <v>31325</v>
      </c>
    </row>
    <row r="20" spans="1:7">
      <c r="A20" s="27" t="s">
        <v>87</v>
      </c>
      <c r="B20" s="28">
        <v>94788</v>
      </c>
      <c r="C20" s="28">
        <v>94788</v>
      </c>
      <c r="D20" s="28">
        <f t="shared" si="0"/>
        <v>0</v>
      </c>
      <c r="E20" s="28">
        <v>94788</v>
      </c>
      <c r="F20" s="28">
        <v>94788</v>
      </c>
    </row>
    <row r="21" spans="1:7">
      <c r="A21" s="27" t="s">
        <v>88</v>
      </c>
      <c r="B21" s="28">
        <v>4999</v>
      </c>
      <c r="C21" s="28">
        <v>4999</v>
      </c>
      <c r="D21" s="28">
        <f t="shared" si="0"/>
        <v>0</v>
      </c>
      <c r="E21" s="28">
        <v>4999</v>
      </c>
      <c r="F21" s="28">
        <v>4999</v>
      </c>
    </row>
    <row r="22" spans="1:7">
      <c r="A22" s="27" t="s">
        <v>89</v>
      </c>
      <c r="B22" s="28">
        <v>11818</v>
      </c>
      <c r="C22" s="28">
        <v>11818</v>
      </c>
      <c r="D22" s="28">
        <f t="shared" si="0"/>
        <v>0</v>
      </c>
      <c r="E22" s="28">
        <v>11818</v>
      </c>
      <c r="F22" s="28">
        <v>11818</v>
      </c>
    </row>
    <row r="23" spans="1:7" s="31" customFormat="1">
      <c r="A23" s="29" t="s">
        <v>12</v>
      </c>
      <c r="B23" s="30">
        <f>SUM(B18:B22)</f>
        <v>159112</v>
      </c>
      <c r="C23" s="30">
        <f>SUM(C18:C22)</f>
        <v>159112</v>
      </c>
      <c r="D23" s="30">
        <f t="shared" si="0"/>
        <v>0</v>
      </c>
      <c r="E23" s="30">
        <f>SUM(E18:E22)</f>
        <v>159112</v>
      </c>
    </row>
    <row r="24" spans="1:7">
      <c r="A24" s="32" t="s">
        <v>90</v>
      </c>
      <c r="B24" s="28">
        <v>10997</v>
      </c>
      <c r="C24" s="28">
        <v>10997</v>
      </c>
      <c r="D24" s="28">
        <f t="shared" si="0"/>
        <v>0</v>
      </c>
      <c r="E24" s="28">
        <v>10997</v>
      </c>
      <c r="F24" s="28">
        <v>10997</v>
      </c>
    </row>
    <row r="25" spans="1:7">
      <c r="A25" s="32" t="s">
        <v>91</v>
      </c>
      <c r="B25" s="28">
        <v>15302</v>
      </c>
      <c r="C25" s="28">
        <v>15302</v>
      </c>
      <c r="D25" s="28">
        <f t="shared" si="0"/>
        <v>0</v>
      </c>
      <c r="E25" s="28">
        <v>15302</v>
      </c>
      <c r="F25" s="28">
        <v>15302</v>
      </c>
      <c r="G25" s="33"/>
    </row>
    <row r="26" spans="1:7" s="31" customFormat="1">
      <c r="A26" s="29" t="s">
        <v>15</v>
      </c>
      <c r="B26" s="30">
        <f>SUM(B24:B25)</f>
        <v>26299</v>
      </c>
      <c r="C26" s="30">
        <f>SUM(C24:C25)</f>
        <v>26299</v>
      </c>
      <c r="D26" s="34">
        <f t="shared" si="0"/>
        <v>0</v>
      </c>
      <c r="E26" s="30">
        <f>SUM(E24:E25)</f>
        <v>26299</v>
      </c>
    </row>
    <row r="27" spans="1:7">
      <c r="A27" s="32" t="s">
        <v>92</v>
      </c>
      <c r="B27" s="28">
        <v>0</v>
      </c>
      <c r="C27" s="28">
        <v>0</v>
      </c>
      <c r="D27" s="28">
        <v>0</v>
      </c>
      <c r="E27" s="28">
        <v>0</v>
      </c>
    </row>
    <row r="28" spans="1:7">
      <c r="A28" s="32" t="s">
        <v>22</v>
      </c>
      <c r="B28" s="28">
        <v>192427</v>
      </c>
      <c r="C28" s="28">
        <v>192427</v>
      </c>
      <c r="D28" s="28">
        <v>0</v>
      </c>
      <c r="E28" s="28">
        <v>192427</v>
      </c>
      <c r="F28" s="28">
        <v>192427</v>
      </c>
    </row>
    <row r="29" spans="1:7" s="31" customFormat="1">
      <c r="A29" s="29" t="s">
        <v>23</v>
      </c>
      <c r="B29" s="34">
        <f>SUM(B27:B28)</f>
        <v>192427</v>
      </c>
      <c r="C29" s="34">
        <f>SUM(C27:C28)</f>
        <v>192427</v>
      </c>
      <c r="D29" s="30">
        <f>B29-C29</f>
        <v>0</v>
      </c>
      <c r="E29" s="34">
        <f>SUM(E27:E28)</f>
        <v>192427</v>
      </c>
    </row>
    <row r="30" spans="1:7" ht="12.75" customHeight="1">
      <c r="A30" s="35" t="s">
        <v>93</v>
      </c>
      <c r="B30" s="36">
        <f>B23+B26+B29</f>
        <v>377838</v>
      </c>
      <c r="C30" s="36">
        <f>C23+C26+C29</f>
        <v>377838</v>
      </c>
      <c r="D30" s="36">
        <f>D23+D26+D29</f>
        <v>0</v>
      </c>
      <c r="E30" s="36">
        <f>E23+E26+E29</f>
        <v>377838</v>
      </c>
    </row>
    <row r="31" spans="1:7" ht="12.75" customHeight="1">
      <c r="A31" s="37"/>
      <c r="B31" s="38"/>
      <c r="C31" s="38"/>
      <c r="D31" s="38"/>
      <c r="E31" s="38"/>
    </row>
    <row r="32" spans="1:7" ht="12.75" customHeight="1">
      <c r="A32" s="25" t="s">
        <v>25</v>
      </c>
      <c r="B32" s="39"/>
      <c r="C32" s="39"/>
      <c r="D32" s="40"/>
      <c r="E32" s="40"/>
    </row>
    <row r="33" spans="1:6">
      <c r="A33" s="32" t="s">
        <v>26</v>
      </c>
      <c r="B33" s="28">
        <v>0</v>
      </c>
      <c r="C33" s="28">
        <v>0</v>
      </c>
      <c r="D33" s="28">
        <v>0</v>
      </c>
      <c r="E33" s="28">
        <v>0</v>
      </c>
    </row>
    <row r="34" spans="1:6">
      <c r="A34" s="32" t="s">
        <v>94</v>
      </c>
      <c r="B34" s="28">
        <v>0</v>
      </c>
      <c r="C34" s="28">
        <v>0</v>
      </c>
      <c r="D34" s="28">
        <f>B34-C34</f>
        <v>0</v>
      </c>
      <c r="E34" s="28">
        <v>0</v>
      </c>
    </row>
    <row r="35" spans="1:6" ht="15.75" customHeight="1">
      <c r="A35" s="32" t="s">
        <v>95</v>
      </c>
      <c r="B35" s="28">
        <v>0</v>
      </c>
      <c r="C35" s="28">
        <v>0</v>
      </c>
      <c r="D35" s="28">
        <v>0</v>
      </c>
      <c r="E35" s="28">
        <v>0</v>
      </c>
    </row>
    <row r="36" spans="1:6" s="31" customFormat="1" ht="12.75" customHeight="1">
      <c r="A36" s="29" t="s">
        <v>29</v>
      </c>
      <c r="B36" s="30">
        <v>0</v>
      </c>
      <c r="C36" s="30">
        <v>0</v>
      </c>
      <c r="D36" s="34">
        <f>SUM(D33:D35)</f>
        <v>0</v>
      </c>
      <c r="E36" s="30">
        <v>0</v>
      </c>
    </row>
    <row r="37" spans="1:6">
      <c r="A37" s="42" t="s">
        <v>31</v>
      </c>
      <c r="B37" s="28">
        <v>0</v>
      </c>
      <c r="C37" s="28">
        <v>0</v>
      </c>
      <c r="D37" s="28">
        <v>0</v>
      </c>
      <c r="E37" s="28">
        <v>0</v>
      </c>
    </row>
    <row r="38" spans="1:6" ht="22.5">
      <c r="A38" s="32" t="s">
        <v>96</v>
      </c>
      <c r="B38" s="28">
        <v>6411</v>
      </c>
      <c r="C38" s="28">
        <v>6411</v>
      </c>
      <c r="D38" s="28">
        <v>0</v>
      </c>
      <c r="E38" s="28">
        <v>74675</v>
      </c>
      <c r="F38" s="6">
        <v>44411</v>
      </c>
    </row>
    <row r="39" spans="1:6">
      <c r="A39" s="32" t="s">
        <v>36</v>
      </c>
      <c r="B39" s="28">
        <v>214647</v>
      </c>
      <c r="C39" s="28">
        <v>176907</v>
      </c>
      <c r="D39" s="28">
        <f>B39-C39</f>
        <v>37740</v>
      </c>
      <c r="E39" s="28">
        <v>26921</v>
      </c>
      <c r="F39" s="6">
        <v>57185</v>
      </c>
    </row>
    <row r="40" spans="1:6">
      <c r="A40" s="43" t="s">
        <v>37</v>
      </c>
      <c r="B40" s="30">
        <f>SUM(B37:B39)</f>
        <v>221058</v>
      </c>
      <c r="C40" s="30">
        <f>SUM(C37:C39)</f>
        <v>183318</v>
      </c>
      <c r="D40" s="30">
        <f>SUM(D37:D39)</f>
        <v>37740</v>
      </c>
      <c r="E40" s="30">
        <f>SUM(E38:E39)</f>
        <v>101596</v>
      </c>
    </row>
    <row r="41" spans="1:6">
      <c r="A41" s="44"/>
      <c r="B41" s="45"/>
      <c r="C41" s="45"/>
      <c r="D41" s="28"/>
      <c r="E41" s="28"/>
    </row>
    <row r="42" spans="1:6" ht="12.75" customHeight="1">
      <c r="A42" s="46" t="s">
        <v>38</v>
      </c>
      <c r="B42" s="36">
        <f>B36+B40</f>
        <v>221058</v>
      </c>
      <c r="C42" s="36">
        <f>C36+C40</f>
        <v>183318</v>
      </c>
      <c r="D42" s="36">
        <f>D36+D40</f>
        <v>37740</v>
      </c>
      <c r="E42" s="36">
        <f>E36+E40</f>
        <v>101596</v>
      </c>
    </row>
    <row r="43" spans="1:6" ht="12.75" customHeight="1">
      <c r="A43" s="37"/>
      <c r="B43" s="38"/>
      <c r="C43" s="38"/>
      <c r="D43" s="38"/>
      <c r="E43" s="38"/>
    </row>
    <row r="44" spans="1:6" ht="12.75" customHeight="1">
      <c r="A44" s="25" t="s">
        <v>39</v>
      </c>
      <c r="B44" s="39"/>
      <c r="C44" s="39"/>
      <c r="D44" s="40"/>
      <c r="E44" s="40"/>
    </row>
    <row r="45" spans="1:6">
      <c r="A45" s="32" t="s">
        <v>42</v>
      </c>
      <c r="B45" s="28">
        <v>4666</v>
      </c>
      <c r="C45" s="28">
        <v>4043</v>
      </c>
      <c r="D45" s="28">
        <f>B45-C45</f>
        <v>623</v>
      </c>
      <c r="E45" s="28">
        <v>0</v>
      </c>
    </row>
    <row r="46" spans="1:6">
      <c r="A46" s="32" t="s">
        <v>43</v>
      </c>
      <c r="B46" s="28">
        <v>17491</v>
      </c>
      <c r="C46" s="28">
        <v>17491</v>
      </c>
      <c r="D46" s="28">
        <f>B46-C46</f>
        <v>0</v>
      </c>
      <c r="E46" s="28">
        <v>0</v>
      </c>
    </row>
    <row r="47" spans="1:6">
      <c r="A47" s="47" t="s">
        <v>44</v>
      </c>
      <c r="B47" s="28">
        <f>C47</f>
        <v>32752</v>
      </c>
      <c r="C47" s="28">
        <v>32752</v>
      </c>
      <c r="D47" s="28"/>
      <c r="E47" s="28">
        <f>14729+18023</f>
        <v>32752</v>
      </c>
    </row>
    <row r="48" spans="1:6">
      <c r="A48" s="48"/>
      <c r="B48" s="41"/>
      <c r="C48" s="41"/>
      <c r="D48" s="28"/>
      <c r="E48" s="28"/>
    </row>
    <row r="49" spans="1:6">
      <c r="A49" s="46" t="s">
        <v>45</v>
      </c>
      <c r="B49" s="36">
        <f>SUM(B45:B47)</f>
        <v>54909</v>
      </c>
      <c r="C49" s="36">
        <f>SUM(C45:C47)</f>
        <v>54286</v>
      </c>
      <c r="D49" s="36">
        <f>SUM(D45:D47)</f>
        <v>623</v>
      </c>
      <c r="E49" s="36">
        <f>SUM(E45:E47)</f>
        <v>32752</v>
      </c>
    </row>
    <row r="50" spans="1:6">
      <c r="A50" s="47"/>
      <c r="B50" s="41"/>
      <c r="C50" s="41"/>
      <c r="D50" s="28"/>
      <c r="E50" s="28"/>
    </row>
    <row r="51" spans="1:6" ht="12.75" customHeight="1">
      <c r="A51" s="25" t="s">
        <v>46</v>
      </c>
      <c r="B51" s="39"/>
      <c r="C51" s="39"/>
      <c r="D51" s="40"/>
      <c r="E51" s="40"/>
    </row>
    <row r="52" spans="1:6">
      <c r="A52" s="42" t="s">
        <v>47</v>
      </c>
      <c r="B52" s="28">
        <f>B30</f>
        <v>377838</v>
      </c>
      <c r="C52" s="28">
        <f>C30</f>
        <v>377838</v>
      </c>
      <c r="D52" s="28">
        <f>B52-C52</f>
        <v>0</v>
      </c>
      <c r="E52" s="28">
        <f>E30</f>
        <v>377838</v>
      </c>
    </row>
    <row r="53" spans="1:6">
      <c r="A53" s="49" t="s">
        <v>48</v>
      </c>
      <c r="B53" s="28">
        <f>B42</f>
        <v>221058</v>
      </c>
      <c r="C53" s="28">
        <f>C42</f>
        <v>183318</v>
      </c>
      <c r="D53" s="28">
        <f>B53-C53</f>
        <v>37740</v>
      </c>
      <c r="E53" s="50">
        <f>E42</f>
        <v>101596</v>
      </c>
      <c r="F53" s="6">
        <v>44411</v>
      </c>
    </row>
    <row r="54" spans="1:6">
      <c r="A54" s="42" t="s">
        <v>49</v>
      </c>
      <c r="B54" s="28">
        <f>B49</f>
        <v>54909</v>
      </c>
      <c r="C54" s="28">
        <f>C49</f>
        <v>54286</v>
      </c>
      <c r="D54" s="28">
        <f>B54-C54</f>
        <v>623</v>
      </c>
      <c r="E54" s="28">
        <f>E49</f>
        <v>32752</v>
      </c>
      <c r="F54" s="115">
        <v>57185</v>
      </c>
    </row>
    <row r="55" spans="1:6">
      <c r="A55" s="49"/>
      <c r="B55" s="28"/>
      <c r="C55" s="28"/>
      <c r="D55" s="41"/>
      <c r="E55" s="28"/>
    </row>
    <row r="56" spans="1:6" ht="12.75" customHeight="1">
      <c r="A56" s="46" t="s">
        <v>97</v>
      </c>
      <c r="B56" s="36">
        <f>B52+B53-B54</f>
        <v>543987</v>
      </c>
      <c r="C56" s="36">
        <f>C52+C53-C54</f>
        <v>506870</v>
      </c>
      <c r="D56" s="51">
        <f>D52+D53-D54</f>
        <v>37117</v>
      </c>
      <c r="E56" s="36">
        <f>E52+E53-E54</f>
        <v>446682</v>
      </c>
    </row>
    <row r="57" spans="1:6">
      <c r="A57" s="2"/>
      <c r="B57" s="52"/>
      <c r="C57" s="52"/>
      <c r="D57" s="53"/>
      <c r="E57" s="53"/>
    </row>
    <row r="58" spans="1:6">
      <c r="C58" s="54"/>
      <c r="D58" s="55"/>
      <c r="E58" s="54"/>
    </row>
    <row r="59" spans="1:6">
      <c r="B59" s="55"/>
      <c r="C59" s="55"/>
      <c r="E59" s="55"/>
    </row>
    <row r="60" spans="1:6">
      <c r="B60" s="56"/>
    </row>
  </sheetData>
  <mergeCells count="2">
    <mergeCell ref="A14:E14"/>
    <mergeCell ref="A15:E15"/>
  </mergeCells>
  <phoneticPr fontId="0" type="noConversion"/>
  <printOptions horizontalCentered="1"/>
  <pageMargins left="0.15748031496062992" right="0.23622047244094491" top="0.23622047244094491" bottom="0.31496062992125984" header="0.19685039370078741" footer="0.51181102362204722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9"/>
  <sheetViews>
    <sheetView topLeftCell="A49" workbookViewId="0">
      <selection activeCell="G7" sqref="G7"/>
    </sheetView>
  </sheetViews>
  <sheetFormatPr defaultRowHeight="12.75"/>
  <cols>
    <col min="1" max="1" width="69.28515625" bestFit="1" customWidth="1"/>
    <col min="4" max="4" width="8.140625" bestFit="1" customWidth="1"/>
  </cols>
  <sheetData>
    <row r="1" spans="1:7" ht="18">
      <c r="A1" s="119" t="s">
        <v>98</v>
      </c>
      <c r="B1" s="119"/>
      <c r="C1" s="119"/>
      <c r="D1" s="119"/>
      <c r="E1" s="119"/>
    </row>
    <row r="3" spans="1:7">
      <c r="A3" s="1" t="s">
        <v>0</v>
      </c>
      <c r="B3" s="1"/>
      <c r="C3" s="2"/>
      <c r="D3" s="2"/>
      <c r="E3" s="2"/>
    </row>
    <row r="4" spans="1:7">
      <c r="A4" s="117" t="s">
        <v>1</v>
      </c>
      <c r="B4" s="117"/>
      <c r="C4" s="117"/>
      <c r="D4" s="117"/>
      <c r="E4" s="2"/>
    </row>
    <row r="5" spans="1:7">
      <c r="A5" s="118" t="s">
        <v>2</v>
      </c>
      <c r="B5" s="118"/>
      <c r="C5" s="118"/>
      <c r="D5" s="118"/>
      <c r="E5" s="118"/>
    </row>
    <row r="6" spans="1:7" ht="13.5" thickBot="1">
      <c r="A6" s="3"/>
      <c r="B6" s="3"/>
      <c r="C6" s="3"/>
      <c r="D6" s="3"/>
      <c r="E6" s="3"/>
    </row>
    <row r="7" spans="1:7" ht="15.75" thickBot="1">
      <c r="A7" s="57"/>
      <c r="B7" s="101">
        <v>2013</v>
      </c>
      <c r="C7" s="102">
        <v>2012</v>
      </c>
      <c r="D7" s="102" t="s">
        <v>3</v>
      </c>
      <c r="E7" s="103">
        <v>2010</v>
      </c>
      <c r="G7" s="114">
        <v>2011</v>
      </c>
    </row>
    <row r="8" spans="1:7" ht="16.5" thickBot="1">
      <c r="A8" s="97" t="s">
        <v>4</v>
      </c>
      <c r="B8" s="98"/>
      <c r="C8" s="99"/>
      <c r="D8" s="100"/>
      <c r="E8" s="5"/>
    </row>
    <row r="9" spans="1:7">
      <c r="A9" s="94" t="s">
        <v>5</v>
      </c>
      <c r="B9" s="95">
        <v>1636261</v>
      </c>
      <c r="C9" s="95">
        <v>1636261</v>
      </c>
      <c r="D9" s="95">
        <f>B9-C9</f>
        <v>0</v>
      </c>
      <c r="E9" s="96">
        <v>1636261</v>
      </c>
    </row>
    <row r="10" spans="1:7">
      <c r="A10" s="74" t="s">
        <v>6</v>
      </c>
      <c r="B10" s="61">
        <v>0</v>
      </c>
      <c r="C10" s="61">
        <v>0</v>
      </c>
      <c r="D10" s="60">
        <f t="shared" ref="D10:D26" si="0">B10-C10</f>
        <v>0</v>
      </c>
      <c r="E10" s="75">
        <v>0</v>
      </c>
    </row>
    <row r="11" spans="1:7">
      <c r="A11" s="74" t="s">
        <v>7</v>
      </c>
      <c r="B11" s="61">
        <v>0</v>
      </c>
      <c r="C11" s="61">
        <v>0</v>
      </c>
      <c r="D11" s="60">
        <f t="shared" si="0"/>
        <v>0</v>
      </c>
      <c r="E11" s="75">
        <v>0</v>
      </c>
    </row>
    <row r="12" spans="1:7">
      <c r="A12" s="74" t="s">
        <v>8</v>
      </c>
      <c r="B12" s="60">
        <v>326494</v>
      </c>
      <c r="C12" s="60">
        <v>326494</v>
      </c>
      <c r="D12" s="60">
        <f t="shared" si="0"/>
        <v>0</v>
      </c>
      <c r="E12" s="76">
        <v>326494</v>
      </c>
    </row>
    <row r="13" spans="1:7">
      <c r="A13" s="74" t="s">
        <v>9</v>
      </c>
      <c r="B13" s="60">
        <v>21642</v>
      </c>
      <c r="C13" s="60">
        <v>21642</v>
      </c>
      <c r="D13" s="60">
        <f t="shared" si="0"/>
        <v>0</v>
      </c>
      <c r="E13" s="76">
        <v>21642</v>
      </c>
    </row>
    <row r="14" spans="1:7">
      <c r="A14" s="74" t="s">
        <v>10</v>
      </c>
      <c r="B14" s="60">
        <v>66420</v>
      </c>
      <c r="C14" s="60">
        <v>66420</v>
      </c>
      <c r="D14" s="60">
        <f t="shared" si="0"/>
        <v>0</v>
      </c>
      <c r="E14" s="76">
        <v>66420</v>
      </c>
    </row>
    <row r="15" spans="1:7">
      <c r="A15" s="74" t="s">
        <v>11</v>
      </c>
      <c r="B15" s="60">
        <v>100307</v>
      </c>
      <c r="C15" s="60">
        <v>100307</v>
      </c>
      <c r="D15" s="60">
        <f t="shared" si="0"/>
        <v>0</v>
      </c>
      <c r="E15" s="76">
        <v>100307</v>
      </c>
    </row>
    <row r="16" spans="1:7">
      <c r="A16" s="77" t="s">
        <v>12</v>
      </c>
      <c r="B16" s="63">
        <v>2151124</v>
      </c>
      <c r="C16" s="63">
        <v>2151124</v>
      </c>
      <c r="D16" s="60">
        <f t="shared" si="0"/>
        <v>0</v>
      </c>
      <c r="E16" s="78">
        <v>2151124</v>
      </c>
    </row>
    <row r="17" spans="1:5">
      <c r="A17" s="74" t="s">
        <v>13</v>
      </c>
      <c r="B17" s="60">
        <v>98970</v>
      </c>
      <c r="C17" s="60">
        <v>98970</v>
      </c>
      <c r="D17" s="60">
        <f t="shared" si="0"/>
        <v>0</v>
      </c>
      <c r="E17" s="76">
        <v>98970</v>
      </c>
    </row>
    <row r="18" spans="1:5">
      <c r="A18" s="74" t="s">
        <v>14</v>
      </c>
      <c r="B18" s="60">
        <v>112222</v>
      </c>
      <c r="C18" s="60">
        <v>112222</v>
      </c>
      <c r="D18" s="60">
        <f t="shared" si="0"/>
        <v>0</v>
      </c>
      <c r="E18" s="76">
        <v>112222</v>
      </c>
    </row>
    <row r="19" spans="1:5">
      <c r="A19" s="77" t="s">
        <v>15</v>
      </c>
      <c r="B19" s="63">
        <v>211192</v>
      </c>
      <c r="C19" s="63">
        <v>211192</v>
      </c>
      <c r="D19" s="60">
        <f t="shared" si="0"/>
        <v>0</v>
      </c>
      <c r="E19" s="78">
        <v>211192</v>
      </c>
    </row>
    <row r="20" spans="1:5">
      <c r="A20" s="74" t="s">
        <v>16</v>
      </c>
      <c r="B20" s="61">
        <v>0</v>
      </c>
      <c r="C20" s="61">
        <v>0</v>
      </c>
      <c r="D20" s="60">
        <f t="shared" si="0"/>
        <v>0</v>
      </c>
      <c r="E20" s="75">
        <v>0</v>
      </c>
    </row>
    <row r="21" spans="1:5">
      <c r="A21" s="74" t="s">
        <v>17</v>
      </c>
      <c r="B21" s="60">
        <f>126216+6205</f>
        <v>132421</v>
      </c>
      <c r="C21" s="60">
        <v>126216</v>
      </c>
      <c r="D21" s="60">
        <f t="shared" si="0"/>
        <v>6205</v>
      </c>
      <c r="E21" s="76">
        <v>99734</v>
      </c>
    </row>
    <row r="22" spans="1:5">
      <c r="A22" s="74" t="s">
        <v>18</v>
      </c>
      <c r="B22" s="60">
        <f>1452442+36026</f>
        <v>1488468</v>
      </c>
      <c r="C22" s="60">
        <v>1452442</v>
      </c>
      <c r="D22" s="60">
        <f t="shared" si="0"/>
        <v>36026</v>
      </c>
      <c r="E22" s="76">
        <v>1367236</v>
      </c>
    </row>
    <row r="23" spans="1:5">
      <c r="A23" s="74" t="s">
        <v>19</v>
      </c>
      <c r="B23" s="61">
        <v>0</v>
      </c>
      <c r="C23" s="61">
        <v>0</v>
      </c>
      <c r="D23" s="60">
        <f t="shared" si="0"/>
        <v>0</v>
      </c>
      <c r="E23" s="75">
        <v>0</v>
      </c>
    </row>
    <row r="24" spans="1:5">
      <c r="A24" s="74" t="s">
        <v>20</v>
      </c>
      <c r="B24" s="61">
        <v>0</v>
      </c>
      <c r="C24" s="61">
        <v>0</v>
      </c>
      <c r="D24" s="60">
        <f t="shared" si="0"/>
        <v>0</v>
      </c>
      <c r="E24" s="75">
        <v>0</v>
      </c>
    </row>
    <row r="25" spans="1:5">
      <c r="A25" s="74" t="s">
        <v>21</v>
      </c>
      <c r="B25" s="61">
        <v>0</v>
      </c>
      <c r="C25" s="61">
        <v>0</v>
      </c>
      <c r="D25" s="60">
        <f t="shared" si="0"/>
        <v>0</v>
      </c>
      <c r="E25" s="75">
        <v>0</v>
      </c>
    </row>
    <row r="26" spans="1:5">
      <c r="A26" s="74" t="s">
        <v>22</v>
      </c>
      <c r="B26" s="60">
        <v>63193</v>
      </c>
      <c r="C26" s="60">
        <v>63193</v>
      </c>
      <c r="D26" s="60">
        <f t="shared" si="0"/>
        <v>0</v>
      </c>
      <c r="E26" s="76">
        <v>63193</v>
      </c>
    </row>
    <row r="27" spans="1:5">
      <c r="A27" s="77" t="s">
        <v>23</v>
      </c>
      <c r="B27" s="63">
        <f>SUM(B20:B26)</f>
        <v>1684082</v>
      </c>
      <c r="C27" s="63">
        <f>SUM(C20:C26)</f>
        <v>1641851</v>
      </c>
      <c r="D27" s="64">
        <f>B27-C27</f>
        <v>42231</v>
      </c>
      <c r="E27" s="78">
        <v>1530163</v>
      </c>
    </row>
    <row r="28" spans="1:5">
      <c r="A28" s="77"/>
      <c r="B28" s="62"/>
      <c r="C28" s="62"/>
      <c r="D28" s="65"/>
      <c r="E28" s="79"/>
    </row>
    <row r="29" spans="1:5">
      <c r="A29" s="80" t="s">
        <v>24</v>
      </c>
      <c r="B29" s="67">
        <f>B16+B19+B27</f>
        <v>4046398</v>
      </c>
      <c r="C29" s="67">
        <f>C16+C19+C27</f>
        <v>4004167</v>
      </c>
      <c r="D29" s="67">
        <f>D16+D19+D27</f>
        <v>42231</v>
      </c>
      <c r="E29" s="81">
        <f>E16+E19+E27</f>
        <v>3892479</v>
      </c>
    </row>
    <row r="30" spans="1:5">
      <c r="A30" s="82"/>
      <c r="B30" s="65"/>
      <c r="C30" s="65"/>
      <c r="D30" s="65"/>
      <c r="E30" s="83"/>
    </row>
    <row r="31" spans="1:5" ht="15.75">
      <c r="A31" s="84" t="s">
        <v>25</v>
      </c>
      <c r="B31" s="68"/>
      <c r="C31" s="68"/>
      <c r="D31" s="61"/>
      <c r="E31" s="75"/>
    </row>
    <row r="32" spans="1:5">
      <c r="A32" s="74" t="s">
        <v>26</v>
      </c>
      <c r="B32" s="61">
        <v>0</v>
      </c>
      <c r="C32" s="61">
        <v>0</v>
      </c>
      <c r="D32" s="60">
        <f t="shared" ref="D32:D43" si="1">B32-C32</f>
        <v>0</v>
      </c>
      <c r="E32" s="75">
        <v>0</v>
      </c>
    </row>
    <row r="33" spans="1:5">
      <c r="A33" s="74" t="s">
        <v>27</v>
      </c>
      <c r="B33" s="60">
        <v>284051</v>
      </c>
      <c r="C33" s="60">
        <v>284051</v>
      </c>
      <c r="D33" s="60">
        <f t="shared" si="1"/>
        <v>0</v>
      </c>
      <c r="E33" s="76">
        <v>284051</v>
      </c>
    </row>
    <row r="34" spans="1:5">
      <c r="A34" s="74" t="s">
        <v>28</v>
      </c>
      <c r="B34" s="61">
        <v>0</v>
      </c>
      <c r="C34" s="61">
        <v>0</v>
      </c>
      <c r="D34" s="60">
        <f t="shared" si="1"/>
        <v>0</v>
      </c>
      <c r="E34" s="75">
        <v>0</v>
      </c>
    </row>
    <row r="35" spans="1:5">
      <c r="A35" s="85" t="s">
        <v>29</v>
      </c>
      <c r="B35" s="63">
        <v>284051</v>
      </c>
      <c r="C35" s="63">
        <v>284051</v>
      </c>
      <c r="D35" s="66">
        <v>0</v>
      </c>
      <c r="E35" s="78">
        <v>284051</v>
      </c>
    </row>
    <row r="36" spans="1:5">
      <c r="A36" s="74" t="s">
        <v>30</v>
      </c>
      <c r="B36" s="61">
        <v>0</v>
      </c>
      <c r="C36" s="61">
        <v>0</v>
      </c>
      <c r="D36" s="60">
        <f t="shared" si="1"/>
        <v>0</v>
      </c>
      <c r="E36" s="75">
        <v>0</v>
      </c>
    </row>
    <row r="37" spans="1:5">
      <c r="A37" s="74" t="s">
        <v>31</v>
      </c>
      <c r="B37" s="61">
        <v>0</v>
      </c>
      <c r="C37" s="61">
        <v>0</v>
      </c>
      <c r="D37" s="60">
        <f t="shared" si="1"/>
        <v>0</v>
      </c>
      <c r="E37" s="75">
        <v>0</v>
      </c>
    </row>
    <row r="38" spans="1:5">
      <c r="A38" s="74" t="s">
        <v>32</v>
      </c>
      <c r="B38" s="61">
        <v>0</v>
      </c>
      <c r="C38" s="61">
        <v>0</v>
      </c>
      <c r="D38" s="60">
        <f t="shared" si="1"/>
        <v>0</v>
      </c>
      <c r="E38" s="75">
        <v>0</v>
      </c>
    </row>
    <row r="39" spans="1:5">
      <c r="A39" s="74" t="s">
        <v>33</v>
      </c>
      <c r="B39" s="61">
        <v>0</v>
      </c>
      <c r="C39" s="61">
        <v>0</v>
      </c>
      <c r="D39" s="60">
        <f t="shared" si="1"/>
        <v>0</v>
      </c>
      <c r="E39" s="75">
        <v>0</v>
      </c>
    </row>
    <row r="40" spans="1:5">
      <c r="A40" s="74" t="s">
        <v>34</v>
      </c>
      <c r="B40" s="60">
        <v>4428</v>
      </c>
      <c r="C40" s="60">
        <v>10430</v>
      </c>
      <c r="D40" s="60">
        <f t="shared" si="1"/>
        <v>-6002</v>
      </c>
      <c r="E40" s="75">
        <v>0</v>
      </c>
    </row>
    <row r="41" spans="1:5">
      <c r="A41" s="74" t="s">
        <v>35</v>
      </c>
      <c r="B41" s="60">
        <v>25837</v>
      </c>
      <c r="C41" s="60">
        <v>27192</v>
      </c>
      <c r="D41" s="60">
        <f t="shared" si="1"/>
        <v>-1355</v>
      </c>
      <c r="E41" s="75">
        <v>0</v>
      </c>
    </row>
    <row r="42" spans="1:5">
      <c r="A42" s="74" t="s">
        <v>100</v>
      </c>
      <c r="B42" s="60">
        <v>869159</v>
      </c>
      <c r="C42" s="60">
        <v>984450</v>
      </c>
      <c r="D42" s="60">
        <f t="shared" si="1"/>
        <v>-115291</v>
      </c>
      <c r="E42" s="76">
        <v>824922</v>
      </c>
    </row>
    <row r="43" spans="1:5">
      <c r="A43" s="74" t="s">
        <v>36</v>
      </c>
      <c r="B43" s="60">
        <v>56764</v>
      </c>
      <c r="C43" s="60">
        <v>151562</v>
      </c>
      <c r="D43" s="60">
        <f t="shared" si="1"/>
        <v>-94798</v>
      </c>
      <c r="E43" s="76">
        <v>344023</v>
      </c>
    </row>
    <row r="44" spans="1:5">
      <c r="A44" s="86" t="s">
        <v>37</v>
      </c>
      <c r="B44" s="64">
        <f>SUM(B36:B43)</f>
        <v>956188</v>
      </c>
      <c r="C44" s="64">
        <f>SUM(C36:C43)</f>
        <v>1173634</v>
      </c>
      <c r="D44" s="64">
        <f>B44-C44</f>
        <v>-217446</v>
      </c>
      <c r="E44" s="87">
        <v>1168945</v>
      </c>
    </row>
    <row r="45" spans="1:5">
      <c r="A45" s="88"/>
      <c r="B45" s="69"/>
      <c r="C45" s="69"/>
      <c r="D45" s="61"/>
      <c r="E45" s="75"/>
    </row>
    <row r="46" spans="1:5">
      <c r="A46" s="89" t="s">
        <v>38</v>
      </c>
      <c r="B46" s="67">
        <f>B35+B44</f>
        <v>1240239</v>
      </c>
      <c r="C46" s="67">
        <f>C35+C44</f>
        <v>1457685</v>
      </c>
      <c r="D46" s="67">
        <f>D35+D44</f>
        <v>-217446</v>
      </c>
      <c r="E46" s="81">
        <f>E35+E44</f>
        <v>1452996</v>
      </c>
    </row>
    <row r="47" spans="1:5">
      <c r="A47" s="86"/>
      <c r="B47" s="65"/>
      <c r="C47" s="65"/>
      <c r="D47" s="65"/>
      <c r="E47" s="83"/>
    </row>
    <row r="48" spans="1:5" ht="15.75">
      <c r="A48" s="84" t="s">
        <v>39</v>
      </c>
      <c r="B48" s="68"/>
      <c r="C48" s="68"/>
      <c r="D48" s="61"/>
      <c r="E48" s="75"/>
    </row>
    <row r="49" spans="1:6">
      <c r="A49" s="74" t="s">
        <v>40</v>
      </c>
      <c r="B49" s="60">
        <v>1840302</v>
      </c>
      <c r="C49" s="60">
        <v>1840302</v>
      </c>
      <c r="D49" s="60">
        <f>B49-C49</f>
        <v>0</v>
      </c>
      <c r="E49" s="76">
        <v>1255929</v>
      </c>
    </row>
    <row r="50" spans="1:6">
      <c r="A50" s="74" t="s">
        <v>41</v>
      </c>
      <c r="B50" s="61"/>
      <c r="C50" s="61"/>
      <c r="D50" s="60">
        <f>B50-C50</f>
        <v>0</v>
      </c>
      <c r="E50" s="75"/>
    </row>
    <row r="51" spans="1:6">
      <c r="A51" s="74" t="s">
        <v>42</v>
      </c>
      <c r="B51" s="70">
        <v>26463</v>
      </c>
      <c r="C51" s="70">
        <v>22439</v>
      </c>
      <c r="D51" s="60">
        <f>B51-C51</f>
        <v>4024</v>
      </c>
      <c r="E51" s="83"/>
    </row>
    <row r="52" spans="1:6">
      <c r="A52" s="74" t="s">
        <v>43</v>
      </c>
      <c r="B52" s="60">
        <v>143764</v>
      </c>
      <c r="C52" s="60">
        <v>97065</v>
      </c>
      <c r="D52" s="60">
        <f>B52-C52</f>
        <v>46699</v>
      </c>
      <c r="E52" s="83"/>
    </row>
    <row r="53" spans="1:6">
      <c r="A53" s="74" t="s">
        <v>44</v>
      </c>
      <c r="B53" s="60">
        <v>532889</v>
      </c>
      <c r="C53" s="60">
        <v>532889</v>
      </c>
      <c r="D53" s="60">
        <f>B53-C53</f>
        <v>0</v>
      </c>
      <c r="E53" s="76">
        <v>537583</v>
      </c>
    </row>
    <row r="54" spans="1:6">
      <c r="A54" s="74"/>
      <c r="B54" s="61"/>
      <c r="C54" s="61"/>
      <c r="D54" s="61"/>
      <c r="E54" s="75"/>
    </row>
    <row r="55" spans="1:6">
      <c r="A55" s="89" t="s">
        <v>45</v>
      </c>
      <c r="B55" s="67">
        <f>SUM(B49:B53)</f>
        <v>2543418</v>
      </c>
      <c r="C55" s="67">
        <f>SUM(C49:C53)</f>
        <v>2492695</v>
      </c>
      <c r="D55" s="67">
        <f>SUM(D49:D53)</f>
        <v>50723</v>
      </c>
      <c r="E55" s="81">
        <f>SUM(E49:E53)</f>
        <v>1793512</v>
      </c>
      <c r="F55" s="6"/>
    </row>
    <row r="56" spans="1:6">
      <c r="A56" s="74"/>
      <c r="B56" s="59"/>
      <c r="C56" s="61"/>
      <c r="D56" s="61"/>
      <c r="E56" s="75"/>
    </row>
    <row r="57" spans="1:6" ht="15.75">
      <c r="A57" s="84" t="s">
        <v>46</v>
      </c>
      <c r="B57" s="68"/>
      <c r="C57" s="68"/>
      <c r="D57" s="61"/>
      <c r="E57" s="75"/>
    </row>
    <row r="58" spans="1:6">
      <c r="A58" s="74" t="s">
        <v>47</v>
      </c>
      <c r="B58" s="60">
        <f>B29</f>
        <v>4046398</v>
      </c>
      <c r="C58" s="60">
        <f>C29</f>
        <v>4004167</v>
      </c>
      <c r="D58" s="60">
        <f>B58-C58</f>
        <v>42231</v>
      </c>
      <c r="E58" s="76">
        <f>E29</f>
        <v>3892479</v>
      </c>
    </row>
    <row r="59" spans="1:6">
      <c r="A59" s="74" t="s">
        <v>48</v>
      </c>
      <c r="B59" s="60">
        <f>B46</f>
        <v>1240239</v>
      </c>
      <c r="C59" s="60">
        <f>C46</f>
        <v>1457685</v>
      </c>
      <c r="D59" s="60">
        <f>B59-C59</f>
        <v>-217446</v>
      </c>
      <c r="E59" s="76">
        <f>E46</f>
        <v>1452996</v>
      </c>
    </row>
    <row r="60" spans="1:6">
      <c r="A60" s="74" t="s">
        <v>49</v>
      </c>
      <c r="B60" s="60">
        <f>B55</f>
        <v>2543418</v>
      </c>
      <c r="C60" s="60">
        <f>C55</f>
        <v>2492695</v>
      </c>
      <c r="D60" s="60">
        <f>B60-C60</f>
        <v>50723</v>
      </c>
      <c r="E60" s="76">
        <f>E55</f>
        <v>1793512</v>
      </c>
    </row>
    <row r="61" spans="1:6">
      <c r="A61" s="74"/>
      <c r="B61" s="61"/>
      <c r="C61" s="61"/>
      <c r="D61" s="61"/>
      <c r="E61" s="75"/>
    </row>
    <row r="62" spans="1:6">
      <c r="A62" s="89" t="s">
        <v>50</v>
      </c>
      <c r="B62" s="67">
        <f>B58+B59-B60</f>
        <v>2743219</v>
      </c>
      <c r="C62" s="67">
        <f>C58+C59-C60</f>
        <v>2969157</v>
      </c>
      <c r="D62" s="67">
        <f>D58+D59-D60</f>
        <v>-225938</v>
      </c>
      <c r="E62" s="81">
        <f>E58+E59-E60</f>
        <v>3551963</v>
      </c>
    </row>
    <row r="63" spans="1:6">
      <c r="A63" s="88"/>
      <c r="B63" s="61"/>
      <c r="C63" s="61"/>
      <c r="D63" s="61"/>
      <c r="E63" s="75"/>
    </row>
    <row r="64" spans="1:6">
      <c r="A64" s="86" t="s">
        <v>51</v>
      </c>
      <c r="B64" s="61"/>
      <c r="C64" s="61"/>
      <c r="D64" s="61"/>
      <c r="E64" s="75"/>
    </row>
    <row r="65" spans="1:5">
      <c r="A65" s="88"/>
      <c r="B65" s="61"/>
      <c r="C65" s="61"/>
      <c r="D65" s="65"/>
      <c r="E65" s="75"/>
    </row>
    <row r="66" spans="1:5">
      <c r="A66" s="90" t="s">
        <v>52</v>
      </c>
      <c r="B66" s="61"/>
      <c r="C66" s="61"/>
      <c r="D66" s="61"/>
      <c r="E66" s="75"/>
    </row>
    <row r="67" spans="1:5">
      <c r="A67" s="74" t="s">
        <v>53</v>
      </c>
      <c r="B67" s="60">
        <v>1598912</v>
      </c>
      <c r="C67" s="60">
        <v>1636496</v>
      </c>
      <c r="D67" s="60">
        <f>B67-C67</f>
        <v>-37584</v>
      </c>
      <c r="E67" s="76">
        <v>1137329</v>
      </c>
    </row>
    <row r="68" spans="1:5" ht="13.5" thickBot="1">
      <c r="A68" s="91" t="s">
        <v>54</v>
      </c>
      <c r="B68" s="92">
        <f>SUM(B67)</f>
        <v>1598912</v>
      </c>
      <c r="C68" s="92">
        <f>SUM(C67)</f>
        <v>1636496</v>
      </c>
      <c r="D68" s="92">
        <f>SUM(D67)</f>
        <v>-37584</v>
      </c>
      <c r="E68" s="93">
        <f>SUM(E67)</f>
        <v>1137329</v>
      </c>
    </row>
    <row r="69" spans="1:5">
      <c r="A69" s="53"/>
      <c r="B69" s="58"/>
      <c r="C69" s="58"/>
      <c r="D69" s="58"/>
      <c r="E69" s="58"/>
    </row>
  </sheetData>
  <mergeCells count="3">
    <mergeCell ref="A4:D4"/>
    <mergeCell ref="A5:E5"/>
    <mergeCell ref="A1:E1"/>
  </mergeCells>
  <phoneticPr fontId="0" type="noConversion"/>
  <pageMargins left="0.21" right="0.17" top="0.27" bottom="0.32" header="0.2" footer="0.18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6"/>
  <sheetViews>
    <sheetView topLeftCell="A46" workbookViewId="0">
      <selection activeCell="B44" sqref="B44"/>
    </sheetView>
  </sheetViews>
  <sheetFormatPr defaultRowHeight="12.75"/>
  <cols>
    <col min="1" max="1" width="69.28515625" bestFit="1" customWidth="1"/>
    <col min="4" max="4" width="8.140625" bestFit="1" customWidth="1"/>
  </cols>
  <sheetData>
    <row r="1" spans="1:5" ht="18">
      <c r="A1" s="119" t="s">
        <v>99</v>
      </c>
      <c r="B1" s="119"/>
      <c r="C1" s="119"/>
      <c r="D1" s="119"/>
      <c r="E1" s="119"/>
    </row>
    <row r="3" spans="1:5">
      <c r="A3" s="1" t="s">
        <v>0</v>
      </c>
      <c r="B3" s="1"/>
      <c r="C3" s="2"/>
      <c r="D3" s="2"/>
      <c r="E3" s="2"/>
    </row>
    <row r="4" spans="1:5">
      <c r="A4" s="117" t="s">
        <v>1</v>
      </c>
      <c r="B4" s="117"/>
      <c r="C4" s="117"/>
      <c r="D4" s="117"/>
      <c r="E4" s="2"/>
    </row>
    <row r="5" spans="1:5">
      <c r="A5" s="118" t="s">
        <v>2</v>
      </c>
      <c r="B5" s="118"/>
      <c r="C5" s="118"/>
      <c r="D5" s="118"/>
      <c r="E5" s="118"/>
    </row>
    <row r="6" spans="1:5" ht="13.5" thickBot="1">
      <c r="A6" s="3"/>
      <c r="B6" s="3"/>
      <c r="C6" s="3"/>
      <c r="D6" s="3"/>
      <c r="E6" s="3"/>
    </row>
    <row r="7" spans="1:5" ht="15.75" thickBot="1">
      <c r="A7" s="57"/>
      <c r="B7" s="104">
        <v>2013</v>
      </c>
      <c r="C7" s="105">
        <v>2012</v>
      </c>
      <c r="D7" s="105" t="s">
        <v>3</v>
      </c>
      <c r="E7" s="106">
        <v>2010</v>
      </c>
    </row>
    <row r="8" spans="1:5" ht="16.5" thickBot="1">
      <c r="A8" s="107" t="s">
        <v>4</v>
      </c>
      <c r="B8" s="108"/>
      <c r="C8" s="109"/>
      <c r="D8" s="110"/>
      <c r="E8" s="111"/>
    </row>
    <row r="9" spans="1:5">
      <c r="A9" s="71" t="s">
        <v>5</v>
      </c>
      <c r="B9" s="72">
        <v>1636261</v>
      </c>
      <c r="C9" s="72">
        <v>1636261</v>
      </c>
      <c r="D9" s="72">
        <f t="shared" ref="D9:D27" si="0">B9-C9</f>
        <v>0</v>
      </c>
      <c r="E9" s="73">
        <v>1636261</v>
      </c>
    </row>
    <row r="10" spans="1:5">
      <c r="A10" s="74" t="s">
        <v>6</v>
      </c>
      <c r="B10" s="61">
        <v>0</v>
      </c>
      <c r="C10" s="61">
        <v>0</v>
      </c>
      <c r="D10" s="60">
        <f t="shared" si="0"/>
        <v>0</v>
      </c>
      <c r="E10" s="75">
        <v>0</v>
      </c>
    </row>
    <row r="11" spans="1:5">
      <c r="A11" s="74" t="s">
        <v>7</v>
      </c>
      <c r="B11" s="61">
        <v>0</v>
      </c>
      <c r="C11" s="61">
        <v>0</v>
      </c>
      <c r="D11" s="60">
        <f t="shared" si="0"/>
        <v>0</v>
      </c>
      <c r="E11" s="75">
        <v>0</v>
      </c>
    </row>
    <row r="12" spans="1:5">
      <c r="A12" s="74" t="s">
        <v>8</v>
      </c>
      <c r="B12" s="60">
        <v>326494</v>
      </c>
      <c r="C12" s="60">
        <v>326494</v>
      </c>
      <c r="D12" s="60">
        <f t="shared" si="0"/>
        <v>0</v>
      </c>
      <c r="E12" s="76">
        <v>326494</v>
      </c>
    </row>
    <row r="13" spans="1:5">
      <c r="A13" s="74" t="s">
        <v>9</v>
      </c>
      <c r="B13" s="60">
        <v>21642</v>
      </c>
      <c r="C13" s="60">
        <v>21642</v>
      </c>
      <c r="D13" s="60">
        <f t="shared" si="0"/>
        <v>0</v>
      </c>
      <c r="E13" s="76">
        <v>21642</v>
      </c>
    </row>
    <row r="14" spans="1:5">
      <c r="A14" s="74" t="s">
        <v>10</v>
      </c>
      <c r="B14" s="60">
        <v>66420</v>
      </c>
      <c r="C14" s="60">
        <v>66420</v>
      </c>
      <c r="D14" s="60">
        <f t="shared" si="0"/>
        <v>0</v>
      </c>
      <c r="E14" s="76">
        <v>66420</v>
      </c>
    </row>
    <row r="15" spans="1:5">
      <c r="A15" s="74" t="s">
        <v>11</v>
      </c>
      <c r="B15" s="60">
        <v>100307</v>
      </c>
      <c r="C15" s="60">
        <v>100307</v>
      </c>
      <c r="D15" s="60">
        <f t="shared" si="0"/>
        <v>0</v>
      </c>
      <c r="E15" s="76">
        <v>100307</v>
      </c>
    </row>
    <row r="16" spans="1:5">
      <c r="A16" s="77" t="s">
        <v>12</v>
      </c>
      <c r="B16" s="63">
        <v>2151124</v>
      </c>
      <c r="C16" s="63">
        <v>2151124</v>
      </c>
      <c r="D16" s="60">
        <f t="shared" si="0"/>
        <v>0</v>
      </c>
      <c r="E16" s="78">
        <v>2151124</v>
      </c>
    </row>
    <row r="17" spans="1:5">
      <c r="A17" s="74" t="s">
        <v>13</v>
      </c>
      <c r="B17" s="60">
        <v>98970</v>
      </c>
      <c r="C17" s="60">
        <v>98970</v>
      </c>
      <c r="D17" s="60">
        <f t="shared" si="0"/>
        <v>0</v>
      </c>
      <c r="E17" s="76">
        <v>98970</v>
      </c>
    </row>
    <row r="18" spans="1:5">
      <c r="A18" s="74" t="s">
        <v>14</v>
      </c>
      <c r="B18" s="60">
        <v>112222</v>
      </c>
      <c r="C18" s="60">
        <v>112222</v>
      </c>
      <c r="D18" s="60">
        <f t="shared" si="0"/>
        <v>0</v>
      </c>
      <c r="E18" s="76">
        <v>112222</v>
      </c>
    </row>
    <row r="19" spans="1:5">
      <c r="A19" s="77" t="s">
        <v>15</v>
      </c>
      <c r="B19" s="63">
        <v>211192</v>
      </c>
      <c r="C19" s="63">
        <v>211192</v>
      </c>
      <c r="D19" s="60">
        <f t="shared" si="0"/>
        <v>0</v>
      </c>
      <c r="E19" s="78">
        <v>211192</v>
      </c>
    </row>
    <row r="20" spans="1:5">
      <c r="A20" s="74" t="s">
        <v>16</v>
      </c>
      <c r="B20" s="61">
        <v>0</v>
      </c>
      <c r="C20" s="61">
        <v>0</v>
      </c>
      <c r="D20" s="60">
        <f t="shared" si="0"/>
        <v>0</v>
      </c>
      <c r="E20" s="75">
        <v>0</v>
      </c>
    </row>
    <row r="21" spans="1:5">
      <c r="A21" s="74" t="s">
        <v>17</v>
      </c>
      <c r="B21" s="60">
        <f>126216+6205</f>
        <v>132421</v>
      </c>
      <c r="C21" s="60">
        <v>126216</v>
      </c>
      <c r="D21" s="60">
        <f t="shared" si="0"/>
        <v>6205</v>
      </c>
      <c r="E21" s="76">
        <v>99734</v>
      </c>
    </row>
    <row r="22" spans="1:5">
      <c r="A22" s="74" t="s">
        <v>18</v>
      </c>
      <c r="B22" s="60">
        <f>1452442+36026</f>
        <v>1488468</v>
      </c>
      <c r="C22" s="60">
        <v>1452442</v>
      </c>
      <c r="D22" s="60">
        <f t="shared" si="0"/>
        <v>36026</v>
      </c>
      <c r="E22" s="76">
        <v>1367236</v>
      </c>
    </row>
    <row r="23" spans="1:5">
      <c r="A23" s="74" t="s">
        <v>19</v>
      </c>
      <c r="B23" s="61">
        <v>0</v>
      </c>
      <c r="C23" s="61">
        <v>0</v>
      </c>
      <c r="D23" s="60">
        <f t="shared" si="0"/>
        <v>0</v>
      </c>
      <c r="E23" s="75">
        <v>0</v>
      </c>
    </row>
    <row r="24" spans="1:5">
      <c r="A24" s="74" t="s">
        <v>20</v>
      </c>
      <c r="B24" s="61">
        <v>0</v>
      </c>
      <c r="C24" s="61">
        <v>0</v>
      </c>
      <c r="D24" s="60">
        <f t="shared" si="0"/>
        <v>0</v>
      </c>
      <c r="E24" s="75">
        <v>0</v>
      </c>
    </row>
    <row r="25" spans="1:5">
      <c r="A25" s="74" t="s">
        <v>21</v>
      </c>
      <c r="B25" s="61">
        <v>0</v>
      </c>
      <c r="C25" s="61">
        <v>0</v>
      </c>
      <c r="D25" s="60">
        <f t="shared" si="0"/>
        <v>0</v>
      </c>
      <c r="E25" s="75">
        <v>0</v>
      </c>
    </row>
    <row r="26" spans="1:5">
      <c r="A26" s="74" t="s">
        <v>22</v>
      </c>
      <c r="B26" s="60">
        <v>63193</v>
      </c>
      <c r="C26" s="60">
        <v>63193</v>
      </c>
      <c r="D26" s="60">
        <f t="shared" si="0"/>
        <v>0</v>
      </c>
      <c r="E26" s="76">
        <v>63193</v>
      </c>
    </row>
    <row r="27" spans="1:5">
      <c r="A27" s="77" t="s">
        <v>23</v>
      </c>
      <c r="B27" s="63">
        <f>SUM(B20:B26)</f>
        <v>1684082</v>
      </c>
      <c r="C27" s="63">
        <f>SUM(C20:C26)</f>
        <v>1641851</v>
      </c>
      <c r="D27" s="64">
        <f t="shared" si="0"/>
        <v>42231</v>
      </c>
      <c r="E27" s="78">
        <v>1530163</v>
      </c>
    </row>
    <row r="28" spans="1:5">
      <c r="A28" s="77"/>
      <c r="B28" s="62"/>
      <c r="C28" s="62"/>
      <c r="D28" s="65"/>
      <c r="E28" s="79"/>
    </row>
    <row r="29" spans="1:5">
      <c r="A29" s="80" t="s">
        <v>24</v>
      </c>
      <c r="B29" s="67">
        <f>B16+B19+B27</f>
        <v>4046398</v>
      </c>
      <c r="C29" s="67">
        <f>C16+C19+C27</f>
        <v>4004167</v>
      </c>
      <c r="D29" s="67">
        <f>D16+D19+D27</f>
        <v>42231</v>
      </c>
      <c r="E29" s="81">
        <f>E16+E19+E27</f>
        <v>3892479</v>
      </c>
    </row>
    <row r="30" spans="1:5">
      <c r="A30" s="82"/>
      <c r="B30" s="65"/>
      <c r="C30" s="65"/>
      <c r="D30" s="65"/>
      <c r="E30" s="83"/>
    </row>
    <row r="31" spans="1:5" ht="15.75">
      <c r="A31" s="84" t="s">
        <v>25</v>
      </c>
      <c r="B31" s="68"/>
      <c r="C31" s="68"/>
      <c r="D31" s="61"/>
      <c r="E31" s="75"/>
    </row>
    <row r="32" spans="1:5">
      <c r="A32" s="74" t="s">
        <v>26</v>
      </c>
      <c r="B32" s="61">
        <v>0</v>
      </c>
      <c r="C32" s="61">
        <v>0</v>
      </c>
      <c r="D32" s="60">
        <f>B32-C32</f>
        <v>0</v>
      </c>
      <c r="E32" s="75">
        <v>0</v>
      </c>
    </row>
    <row r="33" spans="1:5">
      <c r="A33" s="74" t="s">
        <v>27</v>
      </c>
      <c r="B33" s="60">
        <v>284051</v>
      </c>
      <c r="C33" s="60">
        <v>284051</v>
      </c>
      <c r="D33" s="60">
        <f>B33-C33</f>
        <v>0</v>
      </c>
      <c r="E33" s="76">
        <v>284051</v>
      </c>
    </row>
    <row r="34" spans="1:5">
      <c r="A34" s="74" t="s">
        <v>28</v>
      </c>
      <c r="B34" s="61">
        <v>0</v>
      </c>
      <c r="C34" s="61">
        <v>0</v>
      </c>
      <c r="D34" s="60">
        <f>B34-C34</f>
        <v>0</v>
      </c>
      <c r="E34" s="75">
        <v>0</v>
      </c>
    </row>
    <row r="35" spans="1:5">
      <c r="A35" s="85" t="s">
        <v>29</v>
      </c>
      <c r="B35" s="63">
        <v>284051</v>
      </c>
      <c r="C35" s="63">
        <v>284051</v>
      </c>
      <c r="D35" s="66">
        <v>0</v>
      </c>
      <c r="E35" s="78">
        <v>284051</v>
      </c>
    </row>
    <row r="36" spans="1:5">
      <c r="A36" s="74" t="s">
        <v>30</v>
      </c>
      <c r="B36" s="61">
        <v>0</v>
      </c>
      <c r="C36" s="61">
        <v>0</v>
      </c>
      <c r="D36" s="60">
        <f t="shared" ref="D36:D44" si="1">B36-C36</f>
        <v>0</v>
      </c>
      <c r="E36" s="75">
        <v>0</v>
      </c>
    </row>
    <row r="37" spans="1:5">
      <c r="A37" s="74" t="s">
        <v>31</v>
      </c>
      <c r="B37" s="61">
        <v>0</v>
      </c>
      <c r="C37" s="61">
        <v>0</v>
      </c>
      <c r="D37" s="60">
        <f t="shared" si="1"/>
        <v>0</v>
      </c>
      <c r="E37" s="75">
        <v>0</v>
      </c>
    </row>
    <row r="38" spans="1:5">
      <c r="A38" s="74" t="s">
        <v>32</v>
      </c>
      <c r="B38" s="61">
        <v>0</v>
      </c>
      <c r="C38" s="61">
        <v>0</v>
      </c>
      <c r="D38" s="60">
        <f t="shared" si="1"/>
        <v>0</v>
      </c>
      <c r="E38" s="75">
        <v>0</v>
      </c>
    </row>
    <row r="39" spans="1:5">
      <c r="A39" s="74" t="s">
        <v>33</v>
      </c>
      <c r="B39" s="61">
        <v>0</v>
      </c>
      <c r="C39" s="61">
        <v>0</v>
      </c>
      <c r="D39" s="60">
        <f t="shared" si="1"/>
        <v>0</v>
      </c>
      <c r="E39" s="75">
        <v>0</v>
      </c>
    </row>
    <row r="40" spans="1:5">
      <c r="A40" s="74" t="s">
        <v>34</v>
      </c>
      <c r="B40" s="60">
        <v>4428</v>
      </c>
      <c r="C40" s="60">
        <v>10430</v>
      </c>
      <c r="D40" s="60">
        <f t="shared" si="1"/>
        <v>-6002</v>
      </c>
      <c r="E40" s="75">
        <v>0</v>
      </c>
    </row>
    <row r="41" spans="1:5">
      <c r="A41" s="74" t="s">
        <v>35</v>
      </c>
      <c r="B41" s="60">
        <v>25837</v>
      </c>
      <c r="C41" s="60">
        <v>27192</v>
      </c>
      <c r="D41" s="60">
        <f t="shared" si="1"/>
        <v>-1355</v>
      </c>
      <c r="E41" s="75">
        <v>0</v>
      </c>
    </row>
    <row r="42" spans="1:5">
      <c r="A42" s="74" t="s">
        <v>100</v>
      </c>
      <c r="B42" s="60">
        <v>676013</v>
      </c>
      <c r="C42" s="60">
        <v>984450</v>
      </c>
      <c r="D42" s="60">
        <f t="shared" si="1"/>
        <v>-308437</v>
      </c>
      <c r="E42" s="76">
        <v>824922</v>
      </c>
    </row>
    <row r="43" spans="1:5">
      <c r="A43" s="74" t="s">
        <v>36</v>
      </c>
      <c r="B43" s="60">
        <v>56764</v>
      </c>
      <c r="C43" s="60">
        <v>151562</v>
      </c>
      <c r="D43" s="60">
        <f t="shared" si="1"/>
        <v>-94798</v>
      </c>
      <c r="E43" s="76">
        <v>344023</v>
      </c>
    </row>
    <row r="44" spans="1:5">
      <c r="A44" s="86" t="s">
        <v>37</v>
      </c>
      <c r="B44" s="64">
        <f>SUM(B36:B43)</f>
        <v>763042</v>
      </c>
      <c r="C44" s="64">
        <f>SUM(C36:C43)</f>
        <v>1173634</v>
      </c>
      <c r="D44" s="64">
        <f t="shared" si="1"/>
        <v>-410592</v>
      </c>
      <c r="E44" s="87">
        <v>1168945</v>
      </c>
    </row>
    <row r="45" spans="1:5">
      <c r="A45" s="88"/>
      <c r="B45" s="69"/>
      <c r="C45" s="69"/>
      <c r="D45" s="61"/>
      <c r="E45" s="75"/>
    </row>
    <row r="46" spans="1:5">
      <c r="A46" s="89" t="s">
        <v>38</v>
      </c>
      <c r="B46" s="67">
        <f>B35+B44</f>
        <v>1047093</v>
      </c>
      <c r="C46" s="67">
        <f>C35+C44</f>
        <v>1457685</v>
      </c>
      <c r="D46" s="67">
        <f>D35+D44</f>
        <v>-410592</v>
      </c>
      <c r="E46" s="81">
        <f>E35+E44</f>
        <v>1452996</v>
      </c>
    </row>
    <row r="47" spans="1:5">
      <c r="A47" s="86"/>
      <c r="B47" s="65"/>
      <c r="C47" s="65"/>
      <c r="D47" s="65"/>
      <c r="E47" s="83"/>
    </row>
    <row r="48" spans="1:5" ht="15.75">
      <c r="A48" s="84" t="s">
        <v>39</v>
      </c>
      <c r="B48" s="68"/>
      <c r="C48" s="68"/>
      <c r="D48" s="61"/>
      <c r="E48" s="75"/>
    </row>
    <row r="49" spans="1:6">
      <c r="A49" s="74" t="s">
        <v>40</v>
      </c>
      <c r="B49" s="60">
        <v>1840302</v>
      </c>
      <c r="C49" s="60">
        <v>1840302</v>
      </c>
      <c r="D49" s="60">
        <f>B49-C49</f>
        <v>0</v>
      </c>
      <c r="E49" s="76">
        <v>1255929</v>
      </c>
    </row>
    <row r="50" spans="1:6">
      <c r="A50" s="74" t="s">
        <v>41</v>
      </c>
      <c r="B50" s="61"/>
      <c r="C50" s="61"/>
      <c r="D50" s="60">
        <f>B50-C50</f>
        <v>0</v>
      </c>
      <c r="E50" s="75"/>
    </row>
    <row r="51" spans="1:6">
      <c r="A51" s="74" t="s">
        <v>42</v>
      </c>
      <c r="B51" s="70">
        <v>26463</v>
      </c>
      <c r="C51" s="70">
        <v>22439</v>
      </c>
      <c r="D51" s="60">
        <f>B51-C51</f>
        <v>4024</v>
      </c>
      <c r="E51" s="83"/>
    </row>
    <row r="52" spans="1:6">
      <c r="A52" s="74" t="s">
        <v>43</v>
      </c>
      <c r="B52" s="60">
        <v>143764</v>
      </c>
      <c r="C52" s="60">
        <v>97065</v>
      </c>
      <c r="D52" s="60">
        <f>B52-C52</f>
        <v>46699</v>
      </c>
      <c r="E52" s="83"/>
    </row>
    <row r="53" spans="1:6">
      <c r="A53" s="74" t="s">
        <v>44</v>
      </c>
      <c r="B53" s="60">
        <v>532889</v>
      </c>
      <c r="C53" s="60">
        <v>532889</v>
      </c>
      <c r="D53" s="60">
        <f>B53-C53</f>
        <v>0</v>
      </c>
      <c r="E53" s="76">
        <v>537583</v>
      </c>
    </row>
    <row r="54" spans="1:6">
      <c r="A54" s="74"/>
      <c r="B54" s="61"/>
      <c r="C54" s="61"/>
      <c r="D54" s="61"/>
      <c r="E54" s="75"/>
    </row>
    <row r="55" spans="1:6">
      <c r="A55" s="89" t="s">
        <v>45</v>
      </c>
      <c r="B55" s="67">
        <f>SUM(B49:B53)</f>
        <v>2543418</v>
      </c>
      <c r="C55" s="67">
        <f>SUM(C49:C53)</f>
        <v>2492695</v>
      </c>
      <c r="D55" s="67">
        <f>SUM(D49:D53)</f>
        <v>50723</v>
      </c>
      <c r="E55" s="81">
        <f>SUM(E49:E53)</f>
        <v>1793512</v>
      </c>
      <c r="F55" s="6"/>
    </row>
    <row r="56" spans="1:6">
      <c r="A56" s="74"/>
      <c r="B56" s="59"/>
      <c r="C56" s="61"/>
      <c r="D56" s="61"/>
      <c r="E56" s="75"/>
    </row>
    <row r="57" spans="1:6" ht="15.75">
      <c r="A57" s="84" t="s">
        <v>46</v>
      </c>
      <c r="B57" s="68"/>
      <c r="C57" s="68"/>
      <c r="D57" s="61"/>
      <c r="E57" s="75"/>
    </row>
    <row r="58" spans="1:6">
      <c r="A58" s="74" t="s">
        <v>47</v>
      </c>
      <c r="B58" s="60">
        <f>B29</f>
        <v>4046398</v>
      </c>
      <c r="C58" s="60">
        <f>C29</f>
        <v>4004167</v>
      </c>
      <c r="D58" s="60">
        <f>B58-C58</f>
        <v>42231</v>
      </c>
      <c r="E58" s="76">
        <f>E29</f>
        <v>3892479</v>
      </c>
    </row>
    <row r="59" spans="1:6">
      <c r="A59" s="74" t="s">
        <v>48</v>
      </c>
      <c r="B59" s="60">
        <f>B46</f>
        <v>1047093</v>
      </c>
      <c r="C59" s="60">
        <f>C46</f>
        <v>1457685</v>
      </c>
      <c r="D59" s="60">
        <f>B59-C59</f>
        <v>-410592</v>
      </c>
      <c r="E59" s="76">
        <f>E46</f>
        <v>1452996</v>
      </c>
    </row>
    <row r="60" spans="1:6">
      <c r="A60" s="74" t="s">
        <v>49</v>
      </c>
      <c r="B60" s="60">
        <f>B55</f>
        <v>2543418</v>
      </c>
      <c r="C60" s="60">
        <f>C55</f>
        <v>2492695</v>
      </c>
      <c r="D60" s="60">
        <f>B60-C60</f>
        <v>50723</v>
      </c>
      <c r="E60" s="76">
        <f>E55</f>
        <v>1793512</v>
      </c>
    </row>
    <row r="61" spans="1:6">
      <c r="A61" s="74"/>
      <c r="B61" s="61"/>
      <c r="C61" s="61"/>
      <c r="D61" s="61"/>
      <c r="E61" s="75"/>
    </row>
    <row r="62" spans="1:6">
      <c r="A62" s="89" t="s">
        <v>50</v>
      </c>
      <c r="B62" s="67">
        <f>B58+B59-B60</f>
        <v>2550073</v>
      </c>
      <c r="C62" s="67">
        <f>C58+C59-C60</f>
        <v>2969157</v>
      </c>
      <c r="D62" s="67">
        <f>D58+D59-D60</f>
        <v>-419084</v>
      </c>
      <c r="E62" s="81">
        <f>E58+E59-E60</f>
        <v>3551963</v>
      </c>
    </row>
    <row r="63" spans="1:6">
      <c r="A63" s="88"/>
      <c r="B63" s="61"/>
      <c r="C63" s="61"/>
      <c r="D63" s="61"/>
      <c r="E63" s="75"/>
    </row>
    <row r="64" spans="1:6">
      <c r="A64" s="86" t="s">
        <v>51</v>
      </c>
      <c r="B64" s="61"/>
      <c r="C64" s="61"/>
      <c r="D64" s="61"/>
      <c r="E64" s="75"/>
    </row>
    <row r="65" spans="1:5">
      <c r="A65" s="88"/>
      <c r="B65" s="61"/>
      <c r="C65" s="61"/>
      <c r="D65" s="65"/>
      <c r="E65" s="75"/>
    </row>
    <row r="66" spans="1:5">
      <c r="A66" s="90" t="s">
        <v>52</v>
      </c>
      <c r="B66" s="61"/>
      <c r="C66" s="61"/>
      <c r="D66" s="61"/>
      <c r="E66" s="75"/>
    </row>
    <row r="67" spans="1:5">
      <c r="A67" s="74" t="s">
        <v>53</v>
      </c>
      <c r="B67" s="60">
        <v>1598912</v>
      </c>
      <c r="C67" s="60">
        <v>1636496</v>
      </c>
      <c r="D67" s="60">
        <f>B67-C67</f>
        <v>-37584</v>
      </c>
      <c r="E67" s="76">
        <v>1137329</v>
      </c>
    </row>
    <row r="68" spans="1:5" ht="13.5" thickBot="1">
      <c r="A68" s="91" t="s">
        <v>54</v>
      </c>
      <c r="B68" s="92">
        <f>SUM(B67)</f>
        <v>1598912</v>
      </c>
      <c r="C68" s="92">
        <f>SUM(C67)</f>
        <v>1636496</v>
      </c>
      <c r="D68" s="92">
        <f>SUM(D67)</f>
        <v>-37584</v>
      </c>
      <c r="E68" s="93">
        <f>SUM(E67)</f>
        <v>1137329</v>
      </c>
    </row>
    <row r="69" spans="1:5">
      <c r="A69" s="53"/>
      <c r="B69" s="58"/>
      <c r="C69" s="58"/>
      <c r="D69" s="58"/>
      <c r="E69" s="58"/>
    </row>
    <row r="70" spans="1:5">
      <c r="A70" s="14"/>
      <c r="B70" s="14"/>
      <c r="C70" s="14"/>
      <c r="D70" s="14"/>
      <c r="E70" s="14"/>
    </row>
    <row r="71" spans="1:5">
      <c r="A71" s="14"/>
      <c r="B71" s="14"/>
      <c r="C71" s="14"/>
      <c r="D71" s="14"/>
      <c r="E71" s="14"/>
    </row>
    <row r="72" spans="1:5">
      <c r="A72" s="14"/>
      <c r="B72" s="14"/>
      <c r="C72" s="14"/>
      <c r="D72" s="14"/>
      <c r="E72" s="14"/>
    </row>
    <row r="73" spans="1:5">
      <c r="A73" s="14"/>
      <c r="B73" s="14"/>
      <c r="C73" s="14"/>
      <c r="D73" s="14"/>
      <c r="E73" s="14"/>
    </row>
    <row r="74" spans="1:5">
      <c r="A74" s="14"/>
      <c r="B74" s="14"/>
      <c r="C74" s="14"/>
      <c r="D74" s="14"/>
      <c r="E74" s="14"/>
    </row>
    <row r="75" spans="1:5">
      <c r="A75" s="14"/>
      <c r="B75" s="14"/>
      <c r="C75" s="14"/>
      <c r="D75" s="14"/>
      <c r="E75" s="14"/>
    </row>
    <row r="76" spans="1:5">
      <c r="A76" s="14"/>
      <c r="B76" s="14"/>
      <c r="C76" s="14"/>
      <c r="D76" s="14"/>
      <c r="E76" s="14"/>
    </row>
  </sheetData>
  <mergeCells count="3">
    <mergeCell ref="A4:D4"/>
    <mergeCell ref="A5:E5"/>
    <mergeCell ref="A1:E1"/>
  </mergeCells>
  <phoneticPr fontId="0" type="noConversion"/>
  <pageMargins left="0.21" right="0.17" top="0.27" bottom="0.32" header="0.2" footer="0.18"/>
  <pageSetup paperSize="9" scale="9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5"/>
  <sheetViews>
    <sheetView topLeftCell="A40" workbookViewId="0">
      <selection activeCell="F53" sqref="F53"/>
    </sheetView>
  </sheetViews>
  <sheetFormatPr defaultRowHeight="12.75"/>
  <cols>
    <col min="1" max="1" width="4" style="11" customWidth="1"/>
    <col min="2" max="2" width="48.5703125" customWidth="1"/>
    <col min="3" max="3" width="3.85546875" customWidth="1"/>
    <col min="4" max="4" width="4" customWidth="1"/>
    <col min="5" max="5" width="12.5703125" customWidth="1"/>
    <col min="6" max="6" width="13.140625" customWidth="1"/>
  </cols>
  <sheetData>
    <row r="1" spans="1:6">
      <c r="A1"/>
    </row>
    <row r="2" spans="1:6">
      <c r="A2"/>
    </row>
    <row r="3" spans="1:6">
      <c r="A3"/>
    </row>
    <row r="4" spans="1:6" ht="27">
      <c r="A4" s="9" t="s">
        <v>55</v>
      </c>
    </row>
    <row r="5" spans="1:6">
      <c r="A5"/>
    </row>
    <row r="7" spans="1:6">
      <c r="A7"/>
    </row>
    <row r="8" spans="1:6">
      <c r="A8"/>
    </row>
    <row r="9" spans="1:6">
      <c r="A9"/>
    </row>
    <row r="10" spans="1:6">
      <c r="A10" s="10" t="s">
        <v>56</v>
      </c>
    </row>
    <row r="11" spans="1:6" ht="13.5" thickBot="1"/>
    <row r="12" spans="1:6" ht="15" customHeight="1" thickBot="1">
      <c r="A12" s="126" t="s">
        <v>57</v>
      </c>
      <c r="B12" s="127"/>
      <c r="C12" s="127"/>
      <c r="D12" s="127"/>
      <c r="E12" s="127"/>
      <c r="F12" s="128"/>
    </row>
    <row r="13" spans="1:6" ht="15">
      <c r="A13" s="12"/>
      <c r="B13" s="4"/>
      <c r="C13" s="3"/>
    </row>
    <row r="14" spans="1:6">
      <c r="A14" s="13"/>
      <c r="B14" s="14"/>
      <c r="E14" s="15">
        <v>2010</v>
      </c>
      <c r="F14" s="15">
        <v>2013</v>
      </c>
    </row>
    <row r="15" spans="1:6" ht="12.75" customHeight="1">
      <c r="A15" s="13"/>
      <c r="B15" s="14"/>
      <c r="E15" s="16"/>
      <c r="F15" s="16"/>
    </row>
    <row r="16" spans="1:6">
      <c r="A16" s="13">
        <v>1</v>
      </c>
      <c r="B16" s="14" t="s">
        <v>58</v>
      </c>
      <c r="E16" s="17">
        <f>3892479+284051-1255929-532889</f>
        <v>2387712</v>
      </c>
      <c r="F16" s="17">
        <f>4046398+284051-1840302-532889</f>
        <v>1957258</v>
      </c>
    </row>
    <row r="17" spans="1:6">
      <c r="A17" s="13">
        <v>2</v>
      </c>
      <c r="B17" s="14" t="s">
        <v>59</v>
      </c>
      <c r="E17" s="17">
        <v>1137329</v>
      </c>
      <c r="F17" s="17">
        <v>1598912</v>
      </c>
    </row>
    <row r="18" spans="1:6">
      <c r="A18" s="13">
        <v>3</v>
      </c>
      <c r="B18" s="14" t="s">
        <v>83</v>
      </c>
      <c r="E18" s="17">
        <f>446682-44411-57185</f>
        <v>345086</v>
      </c>
      <c r="F18" s="17">
        <v>345086</v>
      </c>
    </row>
    <row r="19" spans="1:6">
      <c r="A19" s="18">
        <v>4</v>
      </c>
      <c r="B19" s="7" t="s">
        <v>60</v>
      </c>
      <c r="C19" s="3"/>
      <c r="D19" s="3"/>
      <c r="E19" s="19">
        <f>SUM(E16:E18)</f>
        <v>3870127</v>
      </c>
      <c r="F19" s="20">
        <f>SUM(F16:F18)</f>
        <v>3901256</v>
      </c>
    </row>
    <row r="20" spans="1:6">
      <c r="A20" s="13"/>
      <c r="B20" s="14"/>
      <c r="E20" s="17"/>
      <c r="F20" s="17"/>
    </row>
    <row r="21" spans="1:6">
      <c r="A21" s="13">
        <v>5</v>
      </c>
      <c r="B21" s="14" t="s">
        <v>61</v>
      </c>
      <c r="E21" s="17"/>
      <c r="F21" s="17">
        <f>F19-E19</f>
        <v>31129</v>
      </c>
    </row>
    <row r="22" spans="1:6">
      <c r="A22" s="18">
        <v>6</v>
      </c>
      <c r="B22" s="7" t="s">
        <v>62</v>
      </c>
      <c r="C22" s="3"/>
      <c r="D22" s="3"/>
      <c r="E22" s="19"/>
      <c r="F22" s="21">
        <f>F19-F21</f>
        <v>3870127</v>
      </c>
    </row>
    <row r="23" spans="1:6">
      <c r="A23" s="13"/>
      <c r="B23" s="14"/>
      <c r="E23" s="17"/>
      <c r="F23" s="17"/>
    </row>
    <row r="24" spans="1:6">
      <c r="A24" s="13">
        <v>7</v>
      </c>
      <c r="B24" s="14" t="s">
        <v>63</v>
      </c>
      <c r="E24" s="17"/>
      <c r="F24" s="22">
        <f>F39</f>
        <v>4.1666666666666572</v>
      </c>
    </row>
    <row r="25" spans="1:6">
      <c r="A25" s="13">
        <v>8</v>
      </c>
      <c r="B25" s="14" t="s">
        <v>64</v>
      </c>
      <c r="E25" s="17"/>
      <c r="F25" s="17">
        <f>F22*F24/100</f>
        <v>161255.29166666631</v>
      </c>
    </row>
    <row r="26" spans="1:6">
      <c r="A26" s="18">
        <v>9</v>
      </c>
      <c r="B26" s="7" t="s">
        <v>65</v>
      </c>
      <c r="C26" s="3"/>
      <c r="D26" s="3"/>
      <c r="E26" s="19"/>
      <c r="F26" s="19">
        <f>F22-F25</f>
        <v>3708871.7083333335</v>
      </c>
    </row>
    <row r="27" spans="1:6" ht="13.5" thickBot="1">
      <c r="A27" s="13"/>
      <c r="B27" s="14"/>
      <c r="C27" s="14"/>
      <c r="D27" s="14"/>
    </row>
    <row r="28" spans="1:6">
      <c r="A28" s="129" t="s">
        <v>66</v>
      </c>
      <c r="B28" s="130"/>
      <c r="C28" s="130"/>
      <c r="D28" s="130"/>
      <c r="E28" s="130"/>
      <c r="F28" s="131"/>
    </row>
    <row r="29" spans="1:6" ht="15.75" customHeight="1" thickBot="1">
      <c r="A29" s="120" t="s">
        <v>67</v>
      </c>
      <c r="B29" s="121"/>
      <c r="C29" s="121"/>
      <c r="D29" s="121"/>
      <c r="E29" s="121"/>
      <c r="F29" s="122"/>
    </row>
    <row r="30" spans="1:6">
      <c r="A30" s="13"/>
      <c r="B30" s="14"/>
      <c r="C30" s="14"/>
      <c r="D30" s="14"/>
    </row>
    <row r="31" spans="1:6">
      <c r="A31" s="13">
        <v>1</v>
      </c>
      <c r="B31" s="14" t="s">
        <v>68</v>
      </c>
      <c r="C31" s="14"/>
      <c r="F31" s="17">
        <v>1037</v>
      </c>
    </row>
    <row r="32" spans="1:6">
      <c r="A32" s="13">
        <v>2</v>
      </c>
      <c r="B32" s="14" t="s">
        <v>69</v>
      </c>
      <c r="C32" s="14"/>
      <c r="F32" s="17">
        <v>1027</v>
      </c>
    </row>
    <row r="33" spans="1:6">
      <c r="A33" s="18">
        <v>3</v>
      </c>
      <c r="B33" s="7" t="s">
        <v>70</v>
      </c>
      <c r="C33" s="7"/>
      <c r="D33" s="3"/>
      <c r="E33" s="3"/>
      <c r="F33" s="19">
        <f>(F31+F32)/2</f>
        <v>1032</v>
      </c>
    </row>
    <row r="34" spans="1:6">
      <c r="A34" s="13"/>
      <c r="B34" s="14"/>
      <c r="C34" s="14"/>
      <c r="F34" s="17"/>
    </row>
    <row r="35" spans="1:6">
      <c r="A35" s="13">
        <v>4</v>
      </c>
      <c r="B35" s="14" t="s">
        <v>80</v>
      </c>
      <c r="C35" s="14"/>
      <c r="F35" s="17">
        <v>992</v>
      </c>
    </row>
    <row r="36" spans="1:6">
      <c r="A36" s="13">
        <v>5</v>
      </c>
      <c r="B36" s="14" t="s">
        <v>81</v>
      </c>
      <c r="C36" s="14"/>
      <c r="F36" s="17">
        <v>986</v>
      </c>
    </row>
    <row r="37" spans="1:6">
      <c r="A37" s="18">
        <v>6</v>
      </c>
      <c r="B37" s="7" t="s">
        <v>82</v>
      </c>
      <c r="C37" s="7"/>
      <c r="D37" s="3"/>
      <c r="E37" s="3"/>
      <c r="F37" s="19">
        <f>(F35+F36)/2</f>
        <v>989</v>
      </c>
    </row>
    <row r="38" spans="1:6">
      <c r="A38" s="13"/>
      <c r="B38" s="14"/>
      <c r="C38" s="14"/>
      <c r="F38" s="22"/>
    </row>
    <row r="39" spans="1:6">
      <c r="A39" s="18">
        <v>7</v>
      </c>
      <c r="B39" s="7" t="s">
        <v>71</v>
      </c>
      <c r="C39" s="7"/>
      <c r="D39" s="3"/>
      <c r="E39" s="3"/>
      <c r="F39" s="8">
        <f>100-(F37/F33*100)</f>
        <v>4.1666666666666572</v>
      </c>
    </row>
    <row r="40" spans="1:6" ht="13.5" thickBot="1">
      <c r="A40" s="13"/>
      <c r="B40" s="14"/>
      <c r="C40" s="14"/>
      <c r="D40" s="14"/>
    </row>
    <row r="41" spans="1:6" ht="13.5" thickBot="1">
      <c r="A41" s="123" t="s">
        <v>72</v>
      </c>
      <c r="B41" s="124"/>
      <c r="C41" s="124"/>
      <c r="D41" s="124"/>
      <c r="E41" s="124"/>
      <c r="F41" s="125"/>
    </row>
    <row r="42" spans="1:6">
      <c r="A42" s="13"/>
      <c r="B42" s="14"/>
      <c r="C42" s="14"/>
      <c r="D42" s="14"/>
    </row>
    <row r="43" spans="1:6">
      <c r="A43" s="13">
        <v>1</v>
      </c>
      <c r="B43" s="14" t="s">
        <v>73</v>
      </c>
      <c r="C43" s="14"/>
      <c r="F43" s="17">
        <f>F21</f>
        <v>31129</v>
      </c>
    </row>
    <row r="44" spans="1:6">
      <c r="A44" s="13"/>
      <c r="B44" s="14"/>
      <c r="C44" s="14"/>
      <c r="F44" s="17"/>
    </row>
    <row r="45" spans="1:6">
      <c r="A45" s="13">
        <v>2</v>
      </c>
      <c r="B45" s="14" t="s">
        <v>74</v>
      </c>
      <c r="C45" s="14"/>
      <c r="F45" s="17">
        <f>(F16/(F16+F18))*F21</f>
        <v>26463.241063020992</v>
      </c>
    </row>
    <row r="46" spans="1:6">
      <c r="A46" s="13"/>
      <c r="B46" s="14"/>
      <c r="C46" s="14"/>
      <c r="F46" s="14"/>
    </row>
    <row r="47" spans="1:6">
      <c r="A47" s="13">
        <v>3</v>
      </c>
      <c r="B47" s="14" t="s">
        <v>75</v>
      </c>
      <c r="C47" s="14"/>
      <c r="F47" s="17">
        <f>F43-F45</f>
        <v>4665.7589369790076</v>
      </c>
    </row>
    <row r="48" spans="1:6">
      <c r="A48" s="13"/>
      <c r="B48" s="14"/>
      <c r="C48" s="14"/>
      <c r="F48" s="14"/>
    </row>
    <row r="49" spans="1:7">
      <c r="A49" s="18">
        <v>4</v>
      </c>
      <c r="B49" s="7" t="s">
        <v>76</v>
      </c>
      <c r="C49" s="7"/>
      <c r="D49" s="3"/>
      <c r="E49" s="3"/>
      <c r="F49" s="19">
        <f>F43-F45-F47</f>
        <v>0</v>
      </c>
    </row>
    <row r="50" spans="1:7">
      <c r="A50" s="13"/>
      <c r="B50" s="14"/>
      <c r="C50" s="14"/>
      <c r="F50" s="14"/>
    </row>
    <row r="51" spans="1:7">
      <c r="A51" s="13">
        <v>5</v>
      </c>
      <c r="B51" s="14" t="s">
        <v>77</v>
      </c>
      <c r="C51" s="14"/>
      <c r="F51" s="17">
        <f>F25</f>
        <v>161255.29166666631</v>
      </c>
    </row>
    <row r="52" spans="1:7">
      <c r="A52" s="13"/>
      <c r="B52" s="14"/>
      <c r="C52" s="14"/>
      <c r="F52" s="14"/>
    </row>
    <row r="53" spans="1:7">
      <c r="A53" s="13">
        <v>6</v>
      </c>
      <c r="B53" s="14" t="s">
        <v>78</v>
      </c>
      <c r="C53" s="14"/>
      <c r="F53" s="17">
        <f>F25-F55</f>
        <v>143764.29166666631</v>
      </c>
      <c r="G53" s="6"/>
    </row>
    <row r="54" spans="1:7">
      <c r="A54" s="13"/>
      <c r="B54" s="14"/>
      <c r="C54" s="14"/>
      <c r="F54" s="14"/>
    </row>
    <row r="55" spans="1:7">
      <c r="A55" s="13">
        <v>7</v>
      </c>
      <c r="B55" s="14" t="s">
        <v>75</v>
      </c>
      <c r="C55" s="14"/>
      <c r="F55" s="17">
        <v>17491</v>
      </c>
    </row>
    <row r="56" spans="1:7">
      <c r="A56" s="13"/>
      <c r="B56" s="14"/>
      <c r="C56" s="14"/>
      <c r="F56" s="14"/>
    </row>
    <row r="57" spans="1:7">
      <c r="A57" s="18">
        <v>8</v>
      </c>
      <c r="B57" s="7" t="s">
        <v>79</v>
      </c>
      <c r="C57" s="7"/>
      <c r="D57" s="3"/>
      <c r="E57" s="3"/>
      <c r="F57" s="19">
        <f>F51-F53-F55</f>
        <v>0</v>
      </c>
    </row>
    <row r="58" spans="1:7">
      <c r="A58" s="13"/>
      <c r="B58" s="14"/>
      <c r="C58" s="14"/>
      <c r="D58" s="14"/>
      <c r="E58" s="14"/>
      <c r="F58" s="14"/>
    </row>
    <row r="59" spans="1:7">
      <c r="F59" s="6"/>
    </row>
    <row r="73" spans="4:4">
      <c r="D73" s="6"/>
    </row>
    <row r="75" spans="4:4">
      <c r="D75" s="6"/>
    </row>
    <row r="77" spans="4:4">
      <c r="D77" s="6"/>
    </row>
    <row r="79" spans="4:4">
      <c r="D79" s="6"/>
    </row>
    <row r="81" spans="4:4">
      <c r="D81" s="6"/>
    </row>
    <row r="83" spans="4:4">
      <c r="D83" s="6"/>
    </row>
    <row r="85" spans="4:4">
      <c r="D85" s="6"/>
    </row>
  </sheetData>
  <mergeCells count="4">
    <mergeCell ref="A29:F29"/>
    <mergeCell ref="A41:F41"/>
    <mergeCell ref="A12:F12"/>
    <mergeCell ref="A28:F28"/>
  </mergeCells>
  <phoneticPr fontId="0" type="noConversion"/>
  <pageMargins left="0.25" right="0.27" top="0.5" bottom="0.63" header="0.24" footer="0.5"/>
  <pageSetup paperSize="9" scale="90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ART 90 </vt:lpstr>
      <vt:lpstr>ART 87 90%</vt:lpstr>
      <vt:lpstr>ART 87 70% </vt:lpstr>
      <vt:lpstr>QUADRO SINTESI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USB</cp:lastModifiedBy>
  <cp:lastPrinted>2013-01-21T12:54:21Z</cp:lastPrinted>
  <dcterms:created xsi:type="dcterms:W3CDTF">1996-11-05T10:16:36Z</dcterms:created>
  <dcterms:modified xsi:type="dcterms:W3CDTF">2013-02-07T22:35:03Z</dcterms:modified>
</cp:coreProperties>
</file>